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895" activeTab="1"/>
  </bookViews>
  <sheets>
    <sheet name="Summary" sheetId="3" r:id="rId1"/>
    <sheet name="Pre_Engagement_Checklist" sheetId="1" r:id="rId2"/>
    <sheet name="Calculations" sheetId="2" r:id="rId3"/>
  </sheets>
  <definedNames>
    <definedName name="_xlnm._FilterDatabase" localSheetId="1" hidden="1">Pre_Engagement_Checklist!$A$1:$G$227</definedName>
  </definedNames>
  <calcPr calcId="125725"/>
</workbook>
</file>

<file path=xl/calcChain.xml><?xml version="1.0" encoding="utf-8"?>
<calcChain xmlns="http://schemas.openxmlformats.org/spreadsheetml/2006/main">
  <c r="H20" i="2"/>
  <c r="G20"/>
  <c r="F20"/>
  <c r="E20"/>
  <c r="D20"/>
  <c r="C20"/>
  <c r="H19"/>
  <c r="G19"/>
  <c r="F19"/>
  <c r="E19"/>
  <c r="D19"/>
  <c r="C19"/>
  <c r="H18"/>
  <c r="G18"/>
  <c r="F18"/>
  <c r="E18"/>
  <c r="D18"/>
  <c r="C18"/>
  <c r="H17"/>
  <c r="G17"/>
  <c r="F17"/>
  <c r="E17"/>
  <c r="D17"/>
  <c r="C17"/>
  <c r="H16"/>
  <c r="G16"/>
  <c r="F16"/>
  <c r="E16"/>
  <c r="D16"/>
  <c r="C16"/>
  <c r="H15"/>
  <c r="G15"/>
  <c r="F15"/>
  <c r="E15"/>
  <c r="D15"/>
  <c r="C15"/>
  <c r="H14"/>
  <c r="G14"/>
  <c r="F14"/>
  <c r="E14"/>
  <c r="D14"/>
  <c r="C14"/>
  <c r="H13"/>
  <c r="G13"/>
  <c r="F13"/>
  <c r="E13"/>
  <c r="D13"/>
  <c r="C13"/>
  <c r="H12"/>
  <c r="G12"/>
  <c r="F12"/>
  <c r="E12"/>
  <c r="D12"/>
  <c r="C12"/>
  <c r="H11"/>
  <c r="G11"/>
  <c r="F11"/>
  <c r="E11"/>
  <c r="D11"/>
  <c r="C11"/>
  <c r="H10"/>
  <c r="G10"/>
  <c r="F10"/>
  <c r="E10"/>
  <c r="D10"/>
  <c r="C10"/>
  <c r="H9"/>
  <c r="G9"/>
  <c r="F9"/>
  <c r="E9"/>
  <c r="D9"/>
  <c r="C9"/>
  <c r="H8"/>
  <c r="G8"/>
  <c r="F8"/>
  <c r="E8"/>
  <c r="D8"/>
  <c r="C8"/>
  <c r="H7"/>
  <c r="G7"/>
  <c r="F7"/>
  <c r="C7" s="1"/>
  <c r="E7"/>
  <c r="D7"/>
  <c r="H6"/>
  <c r="G6"/>
  <c r="F6"/>
  <c r="C6" s="1"/>
  <c r="E6"/>
  <c r="H5"/>
  <c r="G5"/>
  <c r="F5"/>
  <c r="C5" s="1"/>
  <c r="E5"/>
  <c r="H4"/>
  <c r="G4"/>
  <c r="F4"/>
  <c r="C4" s="1"/>
  <c r="E4"/>
  <c r="D4" l="1"/>
  <c r="D5"/>
  <c r="D6"/>
</calcChain>
</file>

<file path=xl/sharedStrings.xml><?xml version="1.0" encoding="utf-8"?>
<sst xmlns="http://schemas.openxmlformats.org/spreadsheetml/2006/main" count="935" uniqueCount="516">
  <si>
    <t>Sr. No.</t>
  </si>
  <si>
    <t>Domain</t>
  </si>
  <si>
    <t>Areas</t>
  </si>
  <si>
    <t>Check /  Observation</t>
  </si>
  <si>
    <t>Description</t>
  </si>
  <si>
    <t>Response</t>
  </si>
  <si>
    <t>Remarks</t>
  </si>
  <si>
    <t>Pre-employment</t>
  </si>
  <si>
    <t>Are any employees or officers of your company exempt from background screening?</t>
  </si>
  <si>
    <t>Does the aforementioned screening process apply in its entirety to non-employees (e.g. contractors, temp labor, and subcontractors)? If not, please describe the variance.</t>
  </si>
  <si>
    <t>What criteria does your company use to fail or reject a candidate and/or employee based upon the results of a background check?</t>
  </si>
  <si>
    <t>The vendor should apprise its employees on the criticality of data being handled at the premises and sign a NDA at the time of employment</t>
  </si>
  <si>
    <t>Are your employees required to sign a Non-Disclosure (NDA)/Confidentiality Agreement?</t>
  </si>
  <si>
    <t>Are security roles and responsibilities of employees, contractors and third party users  defined and documented in accordance with the organization’s information security policy?</t>
  </si>
  <si>
    <t>Vendor's Management shall ensure that its employees and contractors are properly briefed on their information security roles and responsibility prior to being granted access to confidential information or information system of SBI Life</t>
  </si>
  <si>
    <t>Do you have a well defined process for assigning a "need to do" access to its employees?</t>
  </si>
  <si>
    <t>Is the access to Client data to employees available on a "need-to-know" and "need-to-do" basis?</t>
  </si>
  <si>
    <t>An acceptable usage policy document highlighting the recommended information handling guidelines should be circulated to the employees.</t>
  </si>
  <si>
    <t>Do you have a documented, acceptable-use policy that has been approved by management, published, executed, and communicated? If so, please attach or describe it.</t>
  </si>
  <si>
    <t>The formal disciplinary process should ensure correct and fair treatment for employees who are suspected of committing breaches of information security.</t>
  </si>
  <si>
    <t>Does the you have a well defined  formal disciplinary process for employees who have committed a security breach?</t>
  </si>
  <si>
    <t>Do you have procedures to manage access by employees and contractors who have been terminated, transferred, or whose status has changed? If yes, please describe.</t>
  </si>
  <si>
    <t>An effective employee termination process should be available with the Vendor to avoid the loss of SBI Life related information and the restriction/ removal of access rights to users who are handling SBI Life  data.</t>
  </si>
  <si>
    <t>Do termination procedures include the return of all corporate assets and media?</t>
  </si>
  <si>
    <t>Vendor shall establish the procedure for user termination and returning of asset on termination of employment.</t>
  </si>
  <si>
    <t>Do you have an Information Security training curriculum? If yes, please describe.</t>
  </si>
  <si>
    <t>Do you have appropriate metrics for measuring and monitoring the effectiveness of the SBI Life related trainings imparted to the members?</t>
  </si>
  <si>
    <t>Appropriate metrics should be available with the Vendor for the monitoring the effectiveness of the Awareness and Training Programs undertaken. Typical evidences would be the periodic tests conducted through quizzes and the employee responses in terms of scores.</t>
  </si>
  <si>
    <t>Is action taken on non-performers in the SBI Life related training sessions?</t>
  </si>
  <si>
    <t>Is the performance of the employees in the awareness sessions monitored and is ensued by appropriate actions for non-performers? Failure to do so might send wrong signals across the organization and might reflect in the work environment too.</t>
  </si>
  <si>
    <t>Do you have controls to ensure that employees complete required training? If yes, please describe.</t>
  </si>
  <si>
    <t>Emphasis on the criticality of SBI Life specific information should be highlighted in the training sessions. The training sessions should be periodically conducted by the vendor. The programs in addition to focusing on the technical competencies should also focus on the security aspects of the SBI Life information being handled.</t>
  </si>
  <si>
    <t>Do you organize periodic trainings and awareness programs to convey the criticality of data being handled at the premises?</t>
  </si>
  <si>
    <t>The vendor's information processing facility should not be in a externally obvious location with indications of SBI Life related operations explicitly displayed at their premises.</t>
  </si>
  <si>
    <t>Is your information processing facility in a location that is externally obvious?</t>
  </si>
  <si>
    <t>Whether SBI Life information processing facilities are in close proximity to potentially harmful installations?</t>
  </si>
  <si>
    <t>Information Processing facilities near places where explosive materials are operated (e.g.; Kitchen) are subjected to associated risks.</t>
  </si>
  <si>
    <t>The access to the Vendor's facility should be made available to employees and authorized support personnel only.</t>
  </si>
  <si>
    <t>Is the access to your facility restricted to employees and authorized personnel only?</t>
  </si>
  <si>
    <t>Strong physical access controls (like Access IDs, Smart Cards) need to be deployed to ensure that the access is restricted to employees. Access cards mechanisms are prone to impersonation and might necessitate other controls like biometric access to ensure traceability and accountability.</t>
  </si>
  <si>
    <t>Is the access to the employees / vendors restricted by means of strong physical access control mechanisms?</t>
  </si>
  <si>
    <t>Is there a mechanism that informs the security personnel of the lost access cards (if available) or termination of access rights to personnel?</t>
  </si>
  <si>
    <t>If access cards are used by personnel and visitors to gain access into the premises, there should be a mechanism to report lost access cards and a procedure to disable the access rights from the cards that were reported.</t>
  </si>
  <si>
    <t>Is the access to the Vendor's facility to employees / authorized personnel / visitors regulated by guards / receptionist?</t>
  </si>
  <si>
    <t>Even if there is a deployment of an access card mechanism to gain access into the facility, there must be a security guard / receptionist to guide the visitors to the intended place. Third Party Personnel who may not be familiar to the location have to be provided guidance by them.</t>
  </si>
  <si>
    <t>Is an updated log maintained to track / monitor the movement of employees and authorized personnel?</t>
  </si>
  <si>
    <t>There should be an updated log that captures the movement of authorized personnel into the Vendor site. The log may be physical or electronic, but must be present to ensure tracking. The movement of personnel visiting the Vendor's facility may also be monitored with the help of CCTV setup.</t>
  </si>
  <si>
    <t>Is a separate log maintained to track / monitor the visit of other personnel?</t>
  </si>
  <si>
    <t xml:space="preserve">In addition to monitoring of employees and support personnel, a separate log is to be maintained to monitor the visit of other personnel to the site. </t>
  </si>
  <si>
    <t>Assets here refer to the replacement assets. For example, desktop PCs and Laptops that are being replaced / serviced at the Vendor's premises. Information like Laptop details, Personal Contact numbers, Persons to contact etc. have to be logged for references. Laptop Sr.no of visitors have to be reconciled on exit.</t>
  </si>
  <si>
    <t>Is the movement of assets tracked / monitored and reconciled?</t>
  </si>
  <si>
    <t xml:space="preserve">Are the access logs being reviewed for any suspicious activities? </t>
  </si>
  <si>
    <t>Visitor entry pass/ ID Card, Employee ID card, separate Entry pass/id cards for Vendor, contractors must be available and clearly distinguished</t>
  </si>
  <si>
    <t>Does all employees, contractors and third party users and all visitors wear some form of visible identification?</t>
  </si>
  <si>
    <t>Personal storage media devices like USB devices, Removable Hard-Disks etc. should be restricted within information processing facilities. They can be mis-handled to transfer SBI Life specific information from the Vendor site.</t>
  </si>
  <si>
    <t>Can personnel carry and use personal storage media devices into the facility?</t>
  </si>
  <si>
    <t>Is delivery and loading areas controlled and isolated from information processing facilities to avoid unauthorized access?</t>
  </si>
  <si>
    <t>Delivery and loading area must be separate  and with appropriate access control mechanism in place</t>
  </si>
  <si>
    <t xml:space="preserve">Has enough precautions been taken and controls implemented to protect the premise and information assets from external and  environmental threats like fire, flood, earthquake, explosion, civil unrest, and other forms of natural or man-made disaster?
</t>
  </si>
  <si>
    <t>Essential physical security controls for detecting and controlling a fire-outbreak. In addition to installation of the controls, it is essential they are tested regularly.</t>
  </si>
  <si>
    <t>Is the fire fighting system tested periodically?</t>
  </si>
  <si>
    <t>Implemented Fire fighting system must be tested at least half yearly</t>
  </si>
  <si>
    <t>Is lightning protection applied to all buildings and lightning protection filters fitted to all incoming power and communications lines?</t>
  </si>
  <si>
    <t>Lighting protection is required for safe grounding of current which prevents the damage of electric equipment</t>
  </si>
  <si>
    <t>Is there an UPS mechanism / Power Generator in place at the Vendor site?</t>
  </si>
  <si>
    <t>Essential requirement for ensuring continuity in case of a  power outage.</t>
  </si>
  <si>
    <t>Are there guidelines for movement of equipment within the Vendor's facility?</t>
  </si>
  <si>
    <t>In case of a shared facility, there should be procedures for movement of user machines and server equipment that contained SBI Life related information. SBI Life specific data has to be removed from the storage repositories in case of movement.'</t>
  </si>
  <si>
    <t>Have vendor defined Email security policy or Email policy?</t>
  </si>
  <si>
    <t>Email security policy is required to define safe acceptable  email usage by employees.</t>
  </si>
  <si>
    <t>Are the users aware of their responsibilities with regards to information protection that is exchanged using all types of communication facilities</t>
  </si>
  <si>
    <t>User responsibilities are generally highlighted in Acceptable usage policy to define what is expected from users/employees which is in line with Organization policies and procedures</t>
  </si>
  <si>
    <t>Are user e-mail accounts at the Vendor facility created after necessary management / HR approvals?</t>
  </si>
  <si>
    <t>E-mail accounts for communication with SBI Life should be created after necessary approvals and must be commissioned on a need only basis.</t>
  </si>
  <si>
    <t>Are there well-documented procedures for disabling or removing e-mail accounts after the employee leaves?</t>
  </si>
  <si>
    <t>There must be a defined procedure for disabling/removal of user e-mail accounts on employee termination / transfer.</t>
  </si>
  <si>
    <t>Are the e-mail accounts shared between users?</t>
  </si>
  <si>
    <t xml:space="preserve">Sharing of e-mail ids between users obviates accountability for the communication. </t>
  </si>
  <si>
    <t>Access rules have to be configured on the e-mail system to ensure that the same is used for communication with SBI Life only.</t>
  </si>
  <si>
    <t>Are the mail backups encrypted at the time of storage?</t>
  </si>
  <si>
    <t>The PST backup of the e-mails should be encrypted during storage.</t>
  </si>
  <si>
    <t>Is the retention period defined for backed up mails? Is email data purged after the retention period is complete?</t>
  </si>
  <si>
    <t>The retention and purging procedures should be followed as per defined policy.</t>
  </si>
  <si>
    <t>Are the mail attachments scanned for Virus and other malicious content?</t>
  </si>
  <si>
    <t>Virus and malicious content may affect the systems at the Vendor premises and e-mails received/sent  have to be scanned for suspicious content.</t>
  </si>
  <si>
    <t>Mail attachments should be encrypted before sending as the traffic could be sniffed in transit, leading to unauthorized disclosure and modification of information.</t>
  </si>
  <si>
    <t>Does e-mail communication from the vendor include a standard disclaimer as a part of the contents?</t>
  </si>
  <si>
    <t>Standard disclaimers should be a part of all e-mail communication with SBI Life.</t>
  </si>
  <si>
    <t>Do you encrypt emails that contains SBI Life information before it leaves the organization? If you encrypt information, describe the encryption mechanisms you use.</t>
  </si>
  <si>
    <t xml:space="preserve">Is the e-mail systems are configured for sending mails to non-SBI Life ids?
</t>
  </si>
  <si>
    <t>Is the access to systems and data on a "need-to-do" basis?</t>
  </si>
  <si>
    <t>The access to applications and systems should be provided on a "need to do" basis to avoid unauthorized/unrestricted access to SBI Life data.</t>
  </si>
  <si>
    <t>Is there a well defined process for creation of New user accounts?</t>
  </si>
  <si>
    <t>New user accounts in the Operating System and the Application should be created at the directive of the HR and the SPOC should be apprised of the same. The administrators should obtain necessary approvals before user account creation and allocation of privileges to the users.</t>
  </si>
  <si>
    <t>is there formal user registration process include using unique user ID’s so that users can be linked to and made responsible for their actions and the use of group ID’s should only be permitted where they are suitable for the work carried out.</t>
  </si>
  <si>
    <t>All user id must be unique to define accountability and group id must be assigned to a user as an owner</t>
  </si>
  <si>
    <t>Are there procedures to verify or identity  a user prior to providing a new, replacement or temporary password</t>
  </si>
  <si>
    <t>Procedure to verify or identify user prior to handing over the temporary password if user is calling over phone for password change or reset.</t>
  </si>
  <si>
    <t>How are temporary passwords communicated to users?
Is a secure password distribution mechanism in place?</t>
  </si>
  <si>
    <t>Process for communicating temporary passwords to requested user.</t>
  </si>
  <si>
    <t>Does a System shall prompt for forceful changing of password after the first login</t>
  </si>
  <si>
    <t>Changing of password on first logon ensures that confidentiality of password is maintained</t>
  </si>
  <si>
    <t>Is there a well-defined process for removing the user account and access rights at the time of an employee leaving the vendor facility?</t>
  </si>
  <si>
    <t>There should be established process to handle employee termination and the deletion of user accounts and access profiles. User accounts existing in the systems after the termination of the employee could be misused.</t>
  </si>
  <si>
    <t>Is there a periodic audit of the user access profile by the system administrator?</t>
  </si>
  <si>
    <t>The user access profile of the vendor should be periodically monitored and updated.</t>
  </si>
  <si>
    <t>Is there an automatic lockout for predefined number of unsuccessful attempts?</t>
  </si>
  <si>
    <t>Unrestricted systems and applications are prone to Brute-force attack to gain access into the system to gain unauthorized access to application and data.</t>
  </si>
  <si>
    <t>Are different accounts and passwords used for applications and OS level access?</t>
  </si>
  <si>
    <t>The SBI Life specific applications should be managed by different user IDs and passwords.</t>
  </si>
  <si>
    <t xml:space="preserve">Password policies mandate the requirement of a strong password policy for gaining system access. </t>
  </si>
  <si>
    <t>Does the system prompt the change of user passwords at predefined intervals?</t>
  </si>
  <si>
    <t>User Passwords should be changed at periodic intervals and must be managed by system administrators.</t>
  </si>
  <si>
    <t>Do you enforce a password management policy for access to all platforms, applications, and databases?</t>
  </si>
  <si>
    <t>Do you have established password requirements? If yes, please attach or describe.</t>
  </si>
  <si>
    <t>After how many consecutive failed log-in attempts are user IDs disabled?</t>
  </si>
  <si>
    <t>Do you have a policy regarding the storing and/or sharing of access credentials? If yes, please describe.</t>
  </si>
  <si>
    <t>Do you prevent passwords from being displayed in clear text during user authentication or in electronic/printed reports?</t>
  </si>
  <si>
    <t>User access credentials should not be explicitly displayed at the user work-stations as they could provide easier way to gain access for other personnel.</t>
  </si>
  <si>
    <t>Please indicate how long the initial/temporary password will last before it expires if not used.</t>
  </si>
  <si>
    <t xml:space="preserve"> Do you have processes and controls for privileged access?</t>
  </si>
  <si>
    <t>Access to auxiliary devices like printers, copiers etc. should be controlled with the help of passwords.</t>
  </si>
  <si>
    <t>Are the system administrator activities on firewall and other network elements being logged and monitored?</t>
  </si>
  <si>
    <t>Logging should be defined for administrator activities on firewall and other critical network elements like routers. The changes should be traceable to a business requirement / change request.</t>
  </si>
  <si>
    <t>Audit logging procedure should be documented and Administrator logs should not be accessed / altered / deleted by themselves.</t>
  </si>
  <si>
    <t>Are the timings between network devices synchronized for the logs to be useful?</t>
  </si>
  <si>
    <t>There should be time synchronization between network elements for logs to be used for incident management.</t>
  </si>
  <si>
    <t>Users id should be reviewed and monitored on periodically basis. Dormant id deactivation procedure should be defined and dormant id should be deleted from the system and documented.</t>
  </si>
  <si>
    <t>Do employees/contractors ever use their own PCs not managed by your company to store confidential data or connect to your network? Does the company allow BYOD?</t>
  </si>
  <si>
    <t>1-Specify What Devices Are Permitted.
2-Establish a Stringent Security Policy for all Devices.
3-Define a Clear Service Policy for Devices Under BYOD Criteria.
4-Make It Clear Who Owns What Apps and Data 
5-Decide What Apps Will Be Allowed or Banned.
6-Integrate Your BYOD Plan With Your Acceptable Use Policy.
7-Set Up an Employee Exit Strategy.</t>
  </si>
  <si>
    <t>Continuity of Business Operations</t>
  </si>
  <si>
    <t>Does a BCP plan guide the continuity of business operations at the time of a disaster?</t>
  </si>
  <si>
    <t>Continuity of vendor business operations at agreed service levels should be defined by a well-documented BCP / DR policy. The Vendor should have a sound BCP strategy to ensure continued operations.</t>
  </si>
  <si>
    <t>Does vendor identify the events that cause interruptions to various departments supporting various business activities</t>
  </si>
  <si>
    <t>Have the training plan of Business continuity plan for various department is identified.</t>
  </si>
  <si>
    <t>BCM training is required to ensure that effective continuity strategy is in place</t>
  </si>
  <si>
    <t xml:space="preserve">Do the business continuity plans describe in detail about roles and responsibilities describing who is responsible for executing all aspects of the plan. </t>
  </si>
  <si>
    <t>The BCP should clearly state the roles and responsibilities of individuals at the time of a disaster.</t>
  </si>
  <si>
    <t>Are the plans reviewed on periodic basis and on every significant change to environment</t>
  </si>
  <si>
    <t>Changes in Assets, Business Operations should trigger the changes in the Business Continuity Plan of the Vendor.</t>
  </si>
  <si>
    <t>Does the Vendor have alternate facilities equipped to resume business operations in case of a disaster?</t>
  </si>
  <si>
    <t>The Vendor must have alternate processing facilities to resume critical activities in case of a disaster. The vendor could resort to having a hot site, warm site or a cold site arrangement.</t>
  </si>
  <si>
    <t>Are the Business continuity arrangements are tested  and updated regularly?
Does vendor regularly test and update business continuity plans t to ensure their effectiveness</t>
  </si>
  <si>
    <t>Are the provisions made for the periodic transfer of backup media to a secure offsite storage facility?</t>
  </si>
  <si>
    <t>Necessary backup media and restoration procedures should be ensured to ensure resumption of operations at the vendor facility.</t>
  </si>
  <si>
    <t>Are services provided to SBI Life covered under scope of BCP</t>
  </si>
  <si>
    <t>Services provided to  SBI Life should covered the scope of BCP.</t>
  </si>
  <si>
    <t>Issues faced during testing and the action taken for the same are documented?</t>
  </si>
  <si>
    <t>Issues faced during the BCP testing and the action taken should be documented.</t>
  </si>
  <si>
    <t>Evacuation drills conducted - Observations &amp; action taken Report are maintained?</t>
  </si>
  <si>
    <t>Evacuation drills conducted - Observations &amp; action taken should be placed.</t>
  </si>
  <si>
    <t>Change Notification</t>
  </si>
  <si>
    <t>Has the vendor documented detailed procedure for identifying of changes to be notified to SBI Life, sending an approval request &amp; communication process</t>
  </si>
  <si>
    <t>Vendor should maintain necessary documents for communication of changes and obtaining the approvals from SBI Life</t>
  </si>
  <si>
    <t>Do you have a documented change control policy or program that has been approved by management? If yes, please describe it.</t>
  </si>
  <si>
    <t>Is there an established SPOC for notifying these changes and ensuring documentation?</t>
  </si>
  <si>
    <t>The Vendor SPOC should be responsible for communicating the changes and maintaining an updated list of changes.</t>
  </si>
  <si>
    <t>The vendor must follow a well documented, management approved change management process. The change management process should include necessary approvals.</t>
  </si>
  <si>
    <t>Do you follow your standard change control policies and procedures for changes required throughout the Software Development Lifecycle (SDLC) process? If not, please explain how you control changes in the different SDLC phases.</t>
  </si>
  <si>
    <t>Do you perform a security review for any changes as part of the overall change approval process?</t>
  </si>
  <si>
    <t>Are logs maintained , capturing all relevant details, whenever a change is effected.</t>
  </si>
  <si>
    <t>Vendor must plan and test all the changes prior moving to production to ensure effective change management procedure.
Development and production environment must be separate to ensure confidentiality of production data, continuity of application as development may lead to downtime and unauthorized access to production data may lead to compromise with integrity</t>
  </si>
  <si>
    <t>Does the vendor organization maintain Audit Trail of all the change requests?</t>
  </si>
  <si>
    <t>Is the change management process reviewed on periodic basis and on every significant change to environment</t>
  </si>
  <si>
    <t>The change management process should be reviewed on a periodic basis. Inclusion of Assets, Changes in Location, modification in system configurations trigger the initiation of the Change management routine.</t>
  </si>
  <si>
    <t>Has provider documented a process for handling emergency changes to ensure that these types of changes are carried out in controlled &amp; timely manner</t>
  </si>
  <si>
    <t xml:space="preserve">In addition to conventional changes, the vendor has to have procedures for emergency changes. </t>
  </si>
  <si>
    <t>Does the process mandate the implementer to document a post implementation report detailing reason for change, steps involved and implementation results</t>
  </si>
  <si>
    <t>Unlike conventional change processes, Emergency changes are not preceded by approvals and communication process prior to implementation but has to be documented.</t>
  </si>
  <si>
    <t>Does the process mandate change management committee to review the implementation report &amp; ask implementer to roll-back the change if it doesn't meet the desired objective</t>
  </si>
  <si>
    <t>There must be a procedure to monitor the implications of the change and a roll back strategy.</t>
  </si>
  <si>
    <t>Incident Notification</t>
  </si>
  <si>
    <t xml:space="preserve">SBI Life should be informed of all security incidents at the Vendor premises. </t>
  </si>
  <si>
    <t>Do you have a documented information security incident management policy or program that has been approved by management? If yes, please attach or describe it.</t>
  </si>
  <si>
    <t>Are all users informed of formal procedures for reporting the different types of security incident? Is escalation matrix readily available with users?</t>
  </si>
  <si>
    <t>The vendor should inform the formal procedure of security incident reporting mechanism and escalation matrix for the same to all users</t>
  </si>
  <si>
    <t>Describe the disciplinary action for violations of company policies and procedures?</t>
  </si>
  <si>
    <t>Adequate incident management procedure should be in place.</t>
  </si>
  <si>
    <t>Do you document and test your information security incident management and response procedures at least annually?</t>
  </si>
  <si>
    <t>Do you have an information security incident management process that tracks, analyzes, and determines details, including root cause and corrective actions for all reported incidents?</t>
  </si>
  <si>
    <t>Do you conduct a postmortem review after an information security incident to identify the root cause and decrease the likelihood of a similar incident in the future?</t>
  </si>
  <si>
    <t>Management of Removable Computer Media</t>
  </si>
  <si>
    <t>Is an authorization required for all media to be removed from the organization?</t>
  </si>
  <si>
    <t>Appropriate authorization should be taken for all media to be removed from the organization</t>
  </si>
  <si>
    <t>Do you have a documented policy or program for use and management of removable media? If yes, please describe it.</t>
  </si>
  <si>
    <t>Do you have documented requirements for securely storing removable media? If yes, please describe it.</t>
  </si>
  <si>
    <t>Do you have controls to safeguard and retrieve any physical SBIL's documents during storage? Please describe the controls.</t>
  </si>
  <si>
    <t>Do you retain a Third Party to deliver media to an off-site facility? If yes, please describe what kind of security controls are identified and implemented.</t>
  </si>
  <si>
    <t>Do you have documented procedures for the disposal, destruction, and/or re-use of physical media, removable media, and paper documents? If yes, please describe.</t>
  </si>
  <si>
    <t>Is the record of all authorized removals maintained?</t>
  </si>
  <si>
    <t>Records for authorization should be maintained for all media to be removed from the organization</t>
  </si>
  <si>
    <t>Does vendor performs classification of information according to the SBI Life's classification scheme?</t>
  </si>
  <si>
    <t>information classification must be in line with SBI information classification policy</t>
  </si>
  <si>
    <t>Does backup media tapes move to offsite location?</t>
  </si>
  <si>
    <t>Offsite movement of backup tapes ensure availability  of data in adverse situation</t>
  </si>
  <si>
    <t>Is the formal procedures established for media tape movement to offsite location</t>
  </si>
  <si>
    <t>Adequate media tape movement procedure should be in place.</t>
  </si>
  <si>
    <t>Is the disposal of sensitive items logged to maintain an audit trail?</t>
  </si>
  <si>
    <t>Appropriate media disposal procedures should be followed.</t>
  </si>
  <si>
    <t>Media handling officer should monitored or track the process of media while carrying the media during business hour. Physical media handling standard policy should be defined and documented.</t>
  </si>
  <si>
    <t>The standards policy and procedures should be defined and documented to restricted end users who have legitimate business requirements to connect portable removable media within internal networks.</t>
  </si>
  <si>
    <t>Are the servers processing SBIL data hardened as per policy?</t>
  </si>
  <si>
    <t>All the servers processing SBIL data should be hardened and secure as per the SBIL policy.</t>
  </si>
  <si>
    <t>Backup Management</t>
  </si>
  <si>
    <t>Are back-up copies of essential business information and software taken regularly?</t>
  </si>
  <si>
    <t xml:space="preserve">Backup operations are necessary during the restoration operations in case of a system outage. </t>
  </si>
  <si>
    <t>Is there a backup and recovery document?</t>
  </si>
  <si>
    <t>Backup and recovery document should be maintained</t>
  </si>
  <si>
    <t>Handling Backup Media</t>
  </si>
  <si>
    <t>How is access to backup media controlled?</t>
  </si>
  <si>
    <t xml:space="preserve">Access to backup media should be controlled to prevent leakage of information stored in them. </t>
  </si>
  <si>
    <t xml:space="preserve">Is backup media stored in fireproof environment? </t>
  </si>
  <si>
    <t>Backup media should be protected with requisite controls to prevent environmental damage.</t>
  </si>
  <si>
    <t>Is there a procedure for media rotation?</t>
  </si>
  <si>
    <t>Reusability criteria for media should be well established and must be within the limits for media type.</t>
  </si>
  <si>
    <t>What are the precautions taken for media (aged/unused) disposal?</t>
  </si>
  <si>
    <t xml:space="preserve">Careless disposal / re-use of media could result in leakage of bank’s sensitive information. Storage devices containing bank’s information should be physically destroyed or securely overwritten, prior to disposal. </t>
  </si>
  <si>
    <t>Is back-up of confidential data protected by means of encryption?</t>
  </si>
  <si>
    <t>Encryption ensures confidentiality of backup data .</t>
  </si>
  <si>
    <t>Are the back-ups stored in a remote location, at a sufficient distance to escape any damage from a disaster at the main site?</t>
  </si>
  <si>
    <t>Appropriate backup management Procedure are in place and  followed.</t>
  </si>
  <si>
    <t>Is the back-up information( at off-site) given an appropriate level of physical and environmental protection consistent with the standards applied at the main site?</t>
  </si>
  <si>
    <t>Retention and Restoration</t>
  </si>
  <si>
    <t>Does the backup policy identify the period for backup data retention?</t>
  </si>
  <si>
    <t>The data retention period for backup data must be communicated to the vendor and must be followed.</t>
  </si>
  <si>
    <t>What are the steps followed in restoring backup? Are the steps documented and available to the authorized personnel?</t>
  </si>
  <si>
    <t>Procedures for restoration testing should be documented and followed adequately.</t>
  </si>
  <si>
    <t xml:space="preserve">Is the media and back up restoration tested periodically? </t>
  </si>
  <si>
    <t>In addition to the backup of data and system files, adequate testing for restoration must be performed to ensure that the backup data is usable.</t>
  </si>
  <si>
    <t>Internet Access</t>
  </si>
  <si>
    <t>Is the internet access to users controlled by a central gateway and routed through a proxy server?</t>
  </si>
  <si>
    <t>Is the internet access secure through a firewall?</t>
  </si>
  <si>
    <t xml:space="preserve">Any access to or from the vendor network should be restricted through a firewall. The firewall should be adequately configured to prevent unauthorized access to the network. </t>
  </si>
  <si>
    <t xml:space="preserve">The firewall should be adequately configured to prevent unauthorized access to the network. </t>
  </si>
  <si>
    <t xml:space="preserve">There must be firewall administrator responsible for secure configurations and managing the changes made in the firewall. </t>
  </si>
  <si>
    <t>Do you use firewalls to define a logical network perimeter, security zones, and enclaves?</t>
  </si>
  <si>
    <t>Do you have a dedicated group or individual(s) to administer the firewall rules? If yes, please identify the individuals, and describe how you grant permissions to access the firewall.</t>
  </si>
  <si>
    <t>Do you have a process to certify and authorize firewall rules on a periodic basis? If yes, please describe your process.</t>
  </si>
  <si>
    <t>Are your network devices configured to prevent communications from unapproved networks (e.g. the network devices deny all access by default, and only allow the minimum communication needed to support business and security objectives)?</t>
  </si>
  <si>
    <t>Are remote access (via Internet, Intranet, Extranet, etc.) connections to the network allowed? If yes, please describe the controls you use to secure network connectivity (e.g. firewall terminations, VPNs).</t>
  </si>
  <si>
    <t>Are all your remote access sessions recorded in an audit log? If yes, please describe.</t>
  </si>
  <si>
    <t>Have you defined and configured remote access time limits and inactivity time limits? If yes, please describe.</t>
  </si>
  <si>
    <t>Do you require your remote or non-console administrative access to systems (e.g. servers, network and wireless devices) go through an encrypted session?</t>
  </si>
  <si>
    <t>Do you have a data flow diagram that defines and documents all data interfaces (including remote and third parties) for secure data transmissions? Please provide a copy of your current data flow diagram.</t>
  </si>
  <si>
    <t>Are system components that store or process data (such as a database and application servers) in an internal network zone, segregated from the DMZ and other untrusted networks?</t>
  </si>
  <si>
    <t>Do you have a documented wireless communications and wireless networks policy or program that has been approved by management? If yes, please provide or describe.</t>
  </si>
  <si>
    <t>Are your wireless network segments segregated from the network using VLANs or other appropriate technologies?</t>
  </si>
  <si>
    <t>Do you ensure that only authorized users are allowed to access wireless devices? If yes, please describe how the users are monitored and tracked.</t>
  </si>
  <si>
    <t>Logging and Monitoring</t>
  </si>
  <si>
    <t>The provider should ensure that there are adequate requirements for the logging of events on the service. Requirements should be defined and documented.</t>
  </si>
  <si>
    <t>Do systems and network devices utilize a common time synchronization service?</t>
  </si>
  <si>
    <t>A process for regular review of security logs must be established to identify relevant information contained within, alarms for preventative and corrective actions, and significant security incidents.</t>
  </si>
  <si>
    <t>Network Segregation</t>
  </si>
  <si>
    <t>Is the network used for providing service to SBI Life, logically and physically segregated</t>
  </si>
  <si>
    <t>The SBI Life environment at the service provider premises must be compartmentalized, separating it from the rest of the provider’s environment to ensure no penetration is possible from other client environments or from the provider’s wider network.</t>
  </si>
  <si>
    <t>Secure Configuration and Patch Management</t>
  </si>
  <si>
    <t>The FTP facility should be provided based on business requirement and not be made available to all users.</t>
  </si>
  <si>
    <t>Is FTP / SFTP to users granted on a need only basis and is restricted?</t>
  </si>
  <si>
    <t>Are the FTP sessions for communication with SBI Life encrypted?</t>
  </si>
  <si>
    <t>The FTP sessions with SBI Life should be encrypted as the communication could be sniffed.</t>
  </si>
  <si>
    <t>Is there a process for implementing security patches?</t>
  </si>
  <si>
    <t>All network elements should be updated with the latest patches and application of patches should be established.</t>
  </si>
  <si>
    <t>Controls against Malicious Software</t>
  </si>
  <si>
    <t xml:space="preserve">There should be a guidance document on the usage of licensed software and the installation and usage of unauthorized software. </t>
  </si>
  <si>
    <t>Is the appropriate anti-virus software employed and regularly updated?</t>
  </si>
  <si>
    <t xml:space="preserve">An AV solution should be installed and regularly updated as  control against malicious codes/software. </t>
  </si>
  <si>
    <t>Server Security</t>
  </si>
  <si>
    <t>Is there a configuration management document for servers and network? Does this document capture the all the secure settings and application specific settings?</t>
  </si>
  <si>
    <t xml:space="preserve">Secure configuration document for servers and network element should be available, maintained and updated. </t>
  </si>
  <si>
    <t>Are the audit and logging settings appropriately configured?
Do suspicious activities like Failed logins, Start and stop of services, Modification of user privileges and Denial of Service attempts logged?</t>
  </si>
  <si>
    <t xml:space="preserve">Logs on servers and critical equipment should be enabled and periodically monitored to record and identify security incidents. </t>
  </si>
  <si>
    <t>Desktop Configuration / Security</t>
  </si>
  <si>
    <t>Are share folders available with insecure permissions?</t>
  </si>
  <si>
    <t>Access should be restricted to shared folders by specifying granular permissions to the specific users/groups.</t>
  </si>
  <si>
    <t>Is time zone setting correctly configured on the machine?</t>
  </si>
  <si>
    <t>Correlation of logs and identification of the correct time frame for a malicious activity cannot be done if time zone setting is incorrect.</t>
  </si>
  <si>
    <t>Is security assessment( VA/PT/ Appsec) of application and systems used for accessing\processing of SBI Life data done?</t>
  </si>
  <si>
    <t>An intruder can use a vulnerability for gaining unauthorized access to the SBI Life Data.</t>
  </si>
  <si>
    <t>Is the screen saver with Password protect option enabled and configured correctly?</t>
  </si>
  <si>
    <t>An intruder can use an unattended console for gaining unauthorized access to the network / server segments.</t>
  </si>
  <si>
    <t>Are guest accounts disabled in the User machines?</t>
  </si>
  <si>
    <t>Since Guest account is a default account, it is a common target for attackers to get unauthorized access to the user machines.</t>
  </si>
  <si>
    <t>Agreements</t>
  </si>
  <si>
    <t>Information systems should be regularly reviewed for compliance with the organization's information security policies and standards</t>
  </si>
  <si>
    <t xml:space="preserve">Monitoring of compliance </t>
  </si>
  <si>
    <t>Do you have an internal department (i.e. Audit, Compliance, etc.) who is responsible for testing/auditing against legal and regulatory requirements related to your business?</t>
  </si>
  <si>
    <t>If yes, how does your internal audit function determine the scope and frequency of your internal audits?</t>
  </si>
  <si>
    <t>If yes, to which most senior level or role in your organization are audit reports issued?</t>
  </si>
  <si>
    <t>Have you had any external audits in the last 18 months (e.g. ISO 27001)? If yes, please provide results.</t>
  </si>
  <si>
    <t>Internal Audit</t>
  </si>
  <si>
    <t>Do you have a process to notify clients of instances of non-compliance impacting them (including, but not limited to, privacy breaches and legal and regulatory-related incidents)? If yes, please describe.</t>
  </si>
  <si>
    <t>Do you have a documented information security policy or program that has been approved by management? If yes, please attach or describe it.</t>
  </si>
  <si>
    <t xml:space="preserve"> Do you publish and communicate information security policies and standards to your Third Parties? If yes, please describe how you communicate them.</t>
  </si>
  <si>
    <t>Do you review your information security policies and standards annually and update them as needed? If yes, please describe the process.</t>
  </si>
  <si>
    <t>Have you appointed an owner to manage and maintain your information security policies, standards, and initiatives, as well as related activities? If yes, please provide the name and position/title of the owner.</t>
  </si>
  <si>
    <t>Do you have a documented process to approve exceptions to the established security policies? If yes, please describe the process.</t>
  </si>
  <si>
    <t>Do you have an mechanism to segregate the duties of information security roles from operational roles?</t>
  </si>
  <si>
    <t>Are processes in place to ensure compliance with local, state, and national information security regulations?</t>
  </si>
  <si>
    <t>Do you have documented information security risk assessment, remediation, and acceptance policy(ies) or program(s) approved by management? If yes, please attach or describe it.</t>
  </si>
  <si>
    <t>Do you monitor the results of your information security risk assessment programs and address gaps, threats and vulnerabilities in a timely manner?</t>
  </si>
  <si>
    <t>ISMS Documentation</t>
  </si>
  <si>
    <t>SOD</t>
  </si>
  <si>
    <t>Compliance</t>
  </si>
  <si>
    <t>Does your organization have a clearly-defined and documented information/data classification scheme?</t>
  </si>
  <si>
    <t>Are your data labeling and handling procedures aligned with your information/data classification scheme?</t>
  </si>
  <si>
    <t>Do you have a documented records retention policy or program that has been approved by management? If yes, please attach or describe it.</t>
  </si>
  <si>
    <t>Do you have a documented access control policy or program that has been approved by management? If yes, please provide or describe.</t>
  </si>
  <si>
    <t>Do you conduct a periodic access-level review that includes entitlements? If yes, please describe.</t>
  </si>
  <si>
    <t>Are users required to authenticate prior to changing their password?</t>
  </si>
  <si>
    <t>Do you have a segregated administration function to manage privileged accounts? If yes, please describe.</t>
  </si>
  <si>
    <t>Are there any instances in which employees would use a shared account? If yes, please explain.</t>
  </si>
  <si>
    <t>Do you have a documented logging and monitoring policy or program that has been approved by management? If yes, please provide or describe.</t>
  </si>
  <si>
    <t>Do you periodically review the event logs (e.g. unsuccessful logons, access violations, privileged access)? If yes, please describe.</t>
  </si>
  <si>
    <t>Are information systems audit tools (e.g. software, data or log files used for security, audit, compliance) protected and separated from development and operational systems and not held in tape libraries or user areas?</t>
  </si>
  <si>
    <t>Are you correlating log information from divergent devices, such as firewalls, IDS, and system logs? If yes, how are you aggregating and correlating the information?</t>
  </si>
  <si>
    <t>Is multi-factor authentication required for remote network access?</t>
  </si>
  <si>
    <t>Do all accounts (e.g. user, service, privileged, test) have a designated owner?</t>
  </si>
  <si>
    <t>Do you identify all system users by a unique User ID?</t>
  </si>
  <si>
    <t>How long do you retain system event and audit logs, both in on-line and off-line storage?</t>
  </si>
  <si>
    <t>Do you have a control or process to review or detect unauthorized changes to files/logs/systems/web pages on production systems (e.g. file integrity monitoring software)? If yes, please describe.</t>
  </si>
  <si>
    <t>Do you set thresholds for normal activity on systems, networks, databases, and applications to better monitor and detect suspicious or abnormal activity and behaviors?</t>
  </si>
  <si>
    <t>Do you monitor for security incidents on a 24/7 basis?</t>
  </si>
  <si>
    <t>Do you have a documented encryption policy or program that has been approved by management? If yes, please provide or describe.</t>
  </si>
  <si>
    <t>Encryption management</t>
  </si>
  <si>
    <t>Does your encryption policy dictate when and how encryption should be employed?</t>
  </si>
  <si>
    <t>Are laptops, mobile devices, or removable media, encrypted with a strong industry standard algorithm?</t>
  </si>
  <si>
    <t>In instances where a hardware token or smartcard is used to access an application or system, are the token devices inventoried in a secure system that manages the lifecycle of the token or smartcard?</t>
  </si>
  <si>
    <t>Is SBIL data/information encrypted while at rest (i.e. stored in databases, applications, disk storage, or backup media)? If yes, please name the encryption algorithm you use to protect the data in storage and backup files.</t>
  </si>
  <si>
    <t>Do you encrypt data transmission on external networks? If yes, which network segments are involved and where is encryption terminated?</t>
  </si>
  <si>
    <t>Do you encrypt data transmission on internal networks? If yes, on which network segments? Where is encryption terminated on the internal segments?</t>
  </si>
  <si>
    <t>Are your third parties required to notify you of any changes that might affect services rendered? If yes, please describe.</t>
  </si>
  <si>
    <t>Do you have a change process that ensures your production and back up environments (technology) remain in sync? If yes, please describe.</t>
  </si>
  <si>
    <t>Is there a formal policy requiring compliance with software licenses and prohibiting the use of unauthorized or unsupported software, including freeware or shareware? If yes, what are the controls related to preventing their use?</t>
  </si>
  <si>
    <t>Do you have controls to prevent individuals from storing any confidential information or data on their desktop? If yes, please describe.</t>
  </si>
  <si>
    <t>Data Security</t>
  </si>
  <si>
    <t>Do you prohibit end-users from having administrator access on their desktops? If yes, please describe the controls you use for this purpose.</t>
  </si>
  <si>
    <t>Are all read/writeable devices controlled at the desktop (e.g. devices, CD burners, DVDs, zip drives, USB drives)? If yes, please describe.</t>
  </si>
  <si>
    <t>Do you have controls to prevent users from altering security system configurations (e.g. screen saver settings, anti-virus settings)?</t>
  </si>
  <si>
    <t>Do you require users' approval before the help desk can take remote control of their desktops?</t>
  </si>
  <si>
    <t>Do you use standard security configurations on operating systems, applications, laptops, desktops, and virtual machines? If yes, please provide details of your standard.</t>
  </si>
  <si>
    <t>Do you have set and documented security baselines for all operating systems that are in line with industry practices or minimum security baselines?</t>
  </si>
  <si>
    <t>Do you allow Third Parties to connect remotely to your environment? If yes, please describe your solution for Third Party remote access.</t>
  </si>
  <si>
    <t>Does the remote access client prohibit split tunneling, thus preventing the device from accessing two separate networks simultaneously?</t>
  </si>
  <si>
    <t>Does your company have documented policies or procedures relating to segregations of duties, the use of dual controls, and employee tracking and observation protocols, including logging and supervision? If yes, please provide or describe.</t>
  </si>
  <si>
    <t>Malicious insider risk</t>
  </si>
  <si>
    <t>Data ownership, stewardship, and data transfer</t>
  </si>
  <si>
    <t>Do you have a process to remove data prior to decommissioning equipment that housed, stored, processed, controlled or accessed confidential information?
Describe your procedures for the decommissioning process. Describe if the same procedure is utilized for non-repairable equipment.</t>
  </si>
  <si>
    <t>Disposal, eradication, and destruction management</t>
  </si>
  <si>
    <t>Asset inventory and configuration management</t>
  </si>
  <si>
    <t>Do you prevent removal of client related assets (storage media, hardware) from the premises? Please provide details.</t>
  </si>
  <si>
    <t>Do you have an application or process for inventory tracking? If yes, how often is the physical inventory validation performed?</t>
  </si>
  <si>
    <t>Do you have controls to safeguard the information during transport? Please describe if the process of loading and unloading is conducted in a controlled environment. Describe the container used for transport</t>
  </si>
  <si>
    <t>Do you have documented procedures regarding the movement of assets (both inside and out of your organization)?</t>
  </si>
  <si>
    <t>Do you have a documented process to pass the custody of the assets between locations?</t>
  </si>
  <si>
    <t>Do the procedures for the disposal, reuse, or repair of electronic media (e.g. end-user devices, tapes, disk drives, multifunction devices, copiers) require degaussing and/or data erasure and/or destruction to ensure that the data cannot be recovered? If so, what standard (beyond simple deletion or formatting) do you use for data destruction?</t>
  </si>
  <si>
    <t>Do you have a documented process for removing physical property, such as hardware, backup tapes, from the premises?</t>
  </si>
  <si>
    <t>Does your company have a policy or documented controls over devices that connect to the network, so that only authorized devices are allowed to connect to the network or to devices that connect to the network?</t>
  </si>
  <si>
    <t>Authorized devices</t>
  </si>
  <si>
    <t>Do you have a program that monitors technology products and versions that require third party support to ensure that the products continue to be supported? If yes, please provide documentation or describe.</t>
  </si>
  <si>
    <t>Declining technology</t>
  </si>
  <si>
    <t>If a screening criterion is not required for all employees, please describe the circumstances under which such screening is required.</t>
  </si>
  <si>
    <t>Do you perform background checks on employees? Please describe what all check program / procedure includes during screening procedures.</t>
  </si>
  <si>
    <t>During Employment</t>
  </si>
  <si>
    <t>Termination of Employment</t>
  </si>
  <si>
    <t>Employee Awareness and Training</t>
  </si>
  <si>
    <t>Vendor Site Assessment</t>
  </si>
  <si>
    <t>Physical Access to processing facilities</t>
  </si>
  <si>
    <t>Security at the vendor Site</t>
  </si>
  <si>
    <t>Information exchange policies and procedures</t>
  </si>
  <si>
    <t>Provision of e-mail access to users</t>
  </si>
  <si>
    <t>Secure Configuration of the E-mail infrastructure</t>
  </si>
  <si>
    <t>Does the Vendor have an e-mail administrator with defined responsibilities for secure configuration and maintenance?</t>
  </si>
  <si>
    <t>The e-mail administrator should have the responsibility of configuration and maintenance of e-mail related activities of the Vendors. This responsibility may be shared by a system administrator.</t>
  </si>
  <si>
    <t>User Account Management</t>
  </si>
  <si>
    <t>Access control policy should be approved by top management and all accesses should be regulated as per the approved policy.</t>
  </si>
  <si>
    <r>
      <t xml:space="preserve">Extensive background checks on the employees / vendor being hired by the vendor will serve as a good preventive control. Any history of suspicious incidents for the employees to be hired has to be analyzed, verified and must influence the selection process.
Typical checks included under employee background checks would include </t>
    </r>
    <r>
      <rPr>
        <sz val="11"/>
        <rFont val="Calibri"/>
        <family val="2"/>
      </rPr>
      <t>Criminal</t>
    </r>
    <r>
      <rPr>
        <b/>
        <sz val="11"/>
        <rFont val="Calibri"/>
        <family val="2"/>
      </rPr>
      <t xml:space="preserve">, </t>
    </r>
    <r>
      <rPr>
        <sz val="11"/>
        <rFont val="Calibri"/>
        <family val="2"/>
      </rPr>
      <t>Academics, Credit and Reference verifications.</t>
    </r>
  </si>
  <si>
    <t>Extensive background checks on the employees / vendor being hired by the vendor will serve as a good preventive control. Any history of suspicious incidents for the employees to be hired has to be analyzed, verified and must influence the selection process.</t>
  </si>
  <si>
    <t>Describe the criteria / circumstances in which background check could be excused</t>
  </si>
  <si>
    <t>There should be an effective communication mechanism to apprise the system admits to manage employee access rights at the time of termination and the user access profile lest should be updated.</t>
  </si>
  <si>
    <t>Appropriate tracking mechanism should be implemented to track the employees who has not attended and completed the training / awareness program.</t>
  </si>
  <si>
    <t xml:space="preserve">Sharing of user ids between users obviates accountability for the communication. </t>
  </si>
  <si>
    <t>Failed log-in attempts should be defined to avoid rainbow / dictionary attack on user accounts</t>
  </si>
  <si>
    <t>Password policies, common for all platform, should be defined, approved and implemented.</t>
  </si>
  <si>
    <t>Temporary passwords should be communicated securely and it should have defined life period after which it cannot be used. Also it should be allowed to use only one time .</t>
  </si>
  <si>
    <t>Privileged accesses should be granted after due authorization and it should be monitored and tracked.</t>
  </si>
  <si>
    <t>Logging Requirements</t>
  </si>
  <si>
    <t>What is the process for dormant id deactivation? 
Are inactive accounts disabled and/or deleted for all systems (including, but not limited to, servers, routers, databases, switches, firewalls)? If yes, please describe.</t>
  </si>
  <si>
    <t>administration function to manage privileged accounts should be segregated and access  should be with few identified individuals only</t>
  </si>
  <si>
    <t>Accountability could not be established, if shared user accounts are being used</t>
  </si>
  <si>
    <t>Change Management Process</t>
  </si>
  <si>
    <t>Emergency Changes</t>
  </si>
  <si>
    <t>Does your formal change control process ensure that systems are tested in an environment with production quality &amp; security controls?</t>
  </si>
  <si>
    <t>Production and Backup environment should be in sync with minimum gap, keeping in mind the RPO and RTO of SLA with clients and company requirement.</t>
  </si>
  <si>
    <t>Incident Management</t>
  </si>
  <si>
    <t>Learning from Incidents</t>
  </si>
  <si>
    <t>Clear guidelines should be documented in form of policy for media handling and should be available to all concerns</t>
  </si>
  <si>
    <t>Security controls like, encryption of data, shock proof and fire proof media case should be used.</t>
  </si>
  <si>
    <t>Is SBIL data sent or received via physical media and How is physical media tracked?</t>
  </si>
  <si>
    <t>Is the movement of removable storage media / physical documents secured as agreed with the SBIL?</t>
  </si>
  <si>
    <t>Network zone should be segregated using firewall to protect unauthorized access</t>
  </si>
  <si>
    <t xml:space="preserve">All firewall rules should be implemented on the firewall only after the defined approval process </t>
  </si>
  <si>
    <t>Remote Access</t>
  </si>
  <si>
    <t>An information security awareness program should aim to make employees and, where relevant contractors aware of their responsibilities for information security and the means by which those responsibilities are discharged during induction training</t>
  </si>
  <si>
    <t xml:space="preserve">Logging and tracking are essential and these logs have to be analyzed by the SPOCs for any suspicious activities / deviations. </t>
  </si>
  <si>
    <t>Ownership of the all logical accounts should be defined and documented.</t>
  </si>
  <si>
    <t>Access credentials, if stored / shared, can be misused and accountability cannot be established in case of any security breach.</t>
  </si>
  <si>
    <t>User access review should be performed periodically</t>
  </si>
  <si>
    <t>Unsuccessful attempts to gain access to systems and applications should also be logged and analyzed for irregularities. Patterns in the logs can be used to detect and plug unauthorized attempts.</t>
  </si>
  <si>
    <t>Have vendor performed risk assessment to analyze associated threats and vulnerability with the concerned business process.</t>
  </si>
  <si>
    <t>Testing business continuity plan is required to analyze effective recovery strategy is in place</t>
  </si>
  <si>
    <t>After applying every change, security review should be carried out to analyze whether any new vulnerabilities are arise due to the applied change</t>
  </si>
  <si>
    <t>Logs are required to analyze what all steps performed for any change moved to production</t>
  </si>
  <si>
    <t>Audit trails are required to analyze what all steps performed for any change moved to production</t>
  </si>
  <si>
    <t>Changes should be tested in production equivalent environment to ensure that change will work properly in actual production environment, without any issue</t>
  </si>
  <si>
    <t>Any changes to third-party systems, which serves to SBILife, should be notify to SBILife to take necessary action at SBI Life</t>
  </si>
  <si>
    <t>Incident security policy should be well documented, approved, circulated to all concerns and should be at least reviewed on yearly basis.</t>
  </si>
  <si>
    <t>SBIL document should be not be retrieved without prior approval from appropriate authority</t>
  </si>
  <si>
    <t>Access should be routed through a proxy server so that the machines in the SBI Life user segment are anonymous and their IP's are not visible to external parties.</t>
  </si>
  <si>
    <t>Remote access should be granted to only authorized and identified personal after due approval persons</t>
  </si>
  <si>
    <t>Vendor / third parties should only granted remote access on need-to-know &amp; need-to-have basis after due approval process</t>
  </si>
  <si>
    <t>Split tunneling should not be allowed, it may lead to malware infection or data leakage issue.</t>
  </si>
  <si>
    <t>To establish audit trail, all remote sessions should be recorded</t>
  </si>
  <si>
    <t>Idle remote connection should be terminated after predefined inactivity time limit</t>
  </si>
  <si>
    <t>Remote connection should be accesses thorough only encrypted channels to maintain the confidentiality and integrity of data.</t>
  </si>
  <si>
    <t>Wireless policy should be well documented, approved and available with the concern for implementation.</t>
  </si>
  <si>
    <t>Wireless Security</t>
  </si>
  <si>
    <t>Which wireless protocols do you use at your organization, and how are they configured?</t>
  </si>
  <si>
    <t>Wireless network segments should be segregated to protect sensitive LAN zones (e.g. Production/UAT/Development)</t>
  </si>
  <si>
    <t>passwords can be shared by remote users and it can be misused, to avoid that 2-factor authentication should be used.</t>
  </si>
  <si>
    <t>High level &amp; Low level network diagram should be readily available with concerned team, which can be used for trouble shooting.</t>
  </si>
  <si>
    <t>Access to internal network should be restricted using LAN segregation to avoid any unauthorized access / intrusion from outside to internal critical component / servers / database / application.</t>
  </si>
  <si>
    <t>Secure protocols should be used to protect wireless device from getting compromise</t>
  </si>
  <si>
    <t>Authorized users list should be available with wireless admin and only these users should be able to access the wireless network.</t>
  </si>
  <si>
    <t>security controls like, port mapping, should be used to allow white listed / authorized devices to connect network</t>
  </si>
  <si>
    <t>confidential data / information should not be allowed to store on local drives to maintain its  availability, confidentiality and integrity. Data should be stored on central file server where security controls, like data backup, access controls are implemented.</t>
  </si>
  <si>
    <t>Desktops should be hardened as per the secure configuration / hardening document. Unauthorized admin access can lead to data breach.</t>
  </si>
  <si>
    <t>Desktops should be hardened as per the secure configuration / hardening document. Only authorized personnel should have access to USB / CD / DVD drives</t>
  </si>
  <si>
    <t>Secure configuration / hardening document should be available and implemented on all desktops</t>
  </si>
  <si>
    <t xml:space="preserve">Without knowledge of end user, help desk or technical support staff should not allowed to take control of users machine. </t>
  </si>
  <si>
    <t xml:space="preserve">Do the users have unrestricted access to auxiliary devices like printers and scanners? </t>
  </si>
  <si>
    <t>High level &amp; Low level data flow diagram should be readily available with concerned team, which can be used for trouble shooting.</t>
  </si>
  <si>
    <t>Do you have a current network diagram depicting the environment of services provided? Please indicate if your network diagram includes firewalls, routers, network servers, applications, critical databases, and workstations. Please provide a copy of your current network diagram.</t>
  </si>
  <si>
    <t>Internal audit / assessment should be carried out as per legal / regulatory / contractual requirements and reports should be communicated to concerned parties</t>
  </si>
  <si>
    <t>Describe the function of internal audit team.</t>
  </si>
  <si>
    <t>Team / personnel should be identified to perform various legal / contractual / regulatory related assessment</t>
  </si>
  <si>
    <t>What framework / standard for internal control (e.g. COSO, ISO 27001) have you adopted? Do you have a process for independent validation of the design and operating effectiveness of your internal controls specifically related to the proposed services?</t>
  </si>
  <si>
    <t>Approved Information Security Policy should be in placed</t>
  </si>
  <si>
    <t>Do you publish and communicate your information security policy or programs to employees and contractors? If yes, please describe how you communicate them.</t>
  </si>
  <si>
    <t>Information Security Policy should be available to all concerned stakeholders, any changes / revisions should be communicated to stakeholders.</t>
  </si>
  <si>
    <t>Standard / Framework should be adopted to implement effective internal control and processes.</t>
  </si>
  <si>
    <t>Information Security Policy should be reviewed, updated and approved at-least annually</t>
  </si>
  <si>
    <t>Individual / team should be identified to manage information security program</t>
  </si>
  <si>
    <t>Information security program should be approved and implemented</t>
  </si>
  <si>
    <t>data labeling should be done as per the approved data classification scheme</t>
  </si>
  <si>
    <t>Describe the record retention policy</t>
  </si>
  <si>
    <t>Do you separate SBIL data logically or physically from other client data? If yes, please describe your process</t>
  </si>
  <si>
    <t>SBIL data should be protected for unauthorized access</t>
  </si>
  <si>
    <t>logging should be enabled for all available environment / devise / application</t>
  </si>
  <si>
    <t>Information Systems audit tools should be protected by appropriate access control and security controls</t>
  </si>
  <si>
    <t>Audit log should be stored as per contractual / legal / regulatory requirements</t>
  </si>
  <si>
    <t>Log monitoring should be done for critically identified commands / events for various systems</t>
  </si>
  <si>
    <t>do you have team to monitor alerts / incidents raised round the clock</t>
  </si>
  <si>
    <t>Encryption policy should clearly dictates that what, when and how of the use of encryption</t>
  </si>
  <si>
    <t>Exception management process should be documented and implemented</t>
  </si>
  <si>
    <t>conflicting roles / duties should be identified and accordingly segregation of duties should be done</t>
  </si>
  <si>
    <t>Compliance requirement with regulatory / laws / contractual obligations should be identified and all processes should be in line with these requirements</t>
  </si>
  <si>
    <t>Tracking of gaps, identified during various assessment should be done and implementation should be monitored</t>
  </si>
  <si>
    <t>Approved Data classification scheme should be communicated and available to all</t>
  </si>
  <si>
    <t>Threshold limits should be set for at-lease critically identified commands / events / activities</t>
  </si>
  <si>
    <t>Encryption policy should detailing type of encryption methodology allowed, in line with regulatory / legal / contractual requirement should be documented and approved</t>
  </si>
  <si>
    <t>All communication should be protected by means of encryption</t>
  </si>
  <si>
    <t>Have you enabled logging for applications, OS platforms, and network devices in accordance with security best practices to track user activity?</t>
  </si>
  <si>
    <t>Are security audit logs copied to a separate and secure environment?</t>
  </si>
  <si>
    <t>How often is the curriculum updated? Please describe.</t>
  </si>
  <si>
    <t>HR</t>
  </si>
  <si>
    <t>Physical Security</t>
  </si>
  <si>
    <t>Email Security</t>
  </si>
  <si>
    <t>Logical Access Control</t>
  </si>
  <si>
    <t>Business Continuity</t>
  </si>
  <si>
    <t>Change Management</t>
  </si>
  <si>
    <t>Media Handling</t>
  </si>
  <si>
    <t>Network Security</t>
  </si>
  <si>
    <t>System Security</t>
  </si>
  <si>
    <t xml:space="preserve">Compliance and Legal </t>
  </si>
  <si>
    <t>Compliance Framework</t>
  </si>
  <si>
    <t>Information Security Management Systems</t>
  </si>
  <si>
    <t>Data classification</t>
  </si>
  <si>
    <t>Protection of Logs</t>
  </si>
  <si>
    <t>Monitoring of Logs</t>
  </si>
  <si>
    <t>Encryption requirements</t>
  </si>
  <si>
    <t>Device Inventory</t>
  </si>
  <si>
    <t>Data Governance</t>
  </si>
  <si>
    <t>Asset Inventory</t>
  </si>
  <si>
    <t>Asset Security</t>
  </si>
  <si>
    <t>Low level formatting or data degaussing should be performed, prior to decommissioning of any equipment containing client data</t>
  </si>
  <si>
    <t>Assets which are in use to provide services to client should be removed after getting proper approval from client.</t>
  </si>
  <si>
    <t>Asset inventory should be tracked and maintained</t>
  </si>
  <si>
    <t>Security controls like, shock proof and fire proof media case should be used to transport sensitive assets, loading unloading areas should be properly protected and guarded.</t>
  </si>
  <si>
    <t>Low level formatting or data degaussing  or destruction should be performed, prior to dispose / reuse / repair of any equipment containing client data</t>
  </si>
  <si>
    <t>documented process for removing physical property, such as hardware, backup tapes, from the premises</t>
  </si>
  <si>
    <t>Domains</t>
  </si>
  <si>
    <t>Compliance Score</t>
  </si>
  <si>
    <t>Total Controls</t>
  </si>
  <si>
    <t>Non-Compliance Score</t>
  </si>
  <si>
    <t>Do you have data loss prevention (DLP) / data rights management (DRM) controls for managing client data? If yes, please describe. If no, SBIL may implement DLP / DRM solution for at your processing facilities, where SBIL data is being processed and you need to provide necessary support.</t>
  </si>
  <si>
    <t>Not Applicable</t>
  </si>
  <si>
    <t>Compliant</t>
  </si>
  <si>
    <t>Non-Compliant</t>
  </si>
  <si>
    <t>Guidelines for movement of assets should be documented</t>
  </si>
  <si>
    <t>External Audit against standards like ISO 27001</t>
  </si>
  <si>
    <t>Client data should be protected against unauthorized access/modification/disclosure by means of DLP or DRM controls</t>
  </si>
  <si>
    <t>information assets / endpoints should be encrypted with approved strong encryption mechanism</t>
  </si>
  <si>
    <t>Inventory of devices should be reviewed periodically to prevent any kind of misuse</t>
  </si>
  <si>
    <t>SBIL data should be stored securely and protected against unauthorized access / modification / disclosure</t>
  </si>
  <si>
    <t>Are unsuccessful attempts to gain access to the work stations being logged and periodically analyzed by the system administrator?</t>
  </si>
  <si>
    <t>Monitoring of software's / technology products for end of support by OEM or vendor</t>
  </si>
</sst>
</file>

<file path=xl/styles.xml><?xml version="1.0" encoding="utf-8"?>
<styleSheet xmlns="http://schemas.openxmlformats.org/spreadsheetml/2006/main">
  <fonts count="7">
    <font>
      <sz val="11"/>
      <color theme="1"/>
      <name val="Calibri"/>
      <family val="2"/>
      <scheme val="minor"/>
    </font>
    <font>
      <b/>
      <sz val="11"/>
      <color theme="0"/>
      <name val="Calibri"/>
      <family val="2"/>
    </font>
    <font>
      <sz val="11"/>
      <color indexed="8"/>
      <name val="Calibri"/>
      <family val="2"/>
      <scheme val="minor"/>
    </font>
    <font>
      <sz val="11"/>
      <color theme="1"/>
      <name val="Calibri"/>
      <family val="2"/>
    </font>
    <font>
      <sz val="11"/>
      <name val="Calibri"/>
      <family val="2"/>
    </font>
    <font>
      <b/>
      <sz val="11"/>
      <name val="Calibri"/>
      <family val="2"/>
    </font>
    <font>
      <b/>
      <sz val="11"/>
      <color theme="0"/>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1"/>
        <bgColor theme="4"/>
      </patternFill>
    </fill>
    <fill>
      <patternFill patternType="solid">
        <fgColor theme="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2" fillId="0" borderId="1" xfId="0" applyFont="1" applyFill="1" applyBorder="1" applyAlignment="1">
      <alignment horizontal="left" vertical="top" wrapText="1"/>
    </xf>
    <xf numFmtId="0" fontId="0" fillId="0" borderId="0" xfId="0" applyAlignment="1">
      <alignment horizontal="center" vertical="top"/>
    </xf>
    <xf numFmtId="0" fontId="2" fillId="0" borderId="0" xfId="0" applyFont="1" applyFill="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2" fillId="0" borderId="1" xfId="0" applyFont="1" applyFill="1" applyBorder="1" applyAlignment="1">
      <alignment horizontal="justify" vertical="top" wrapText="1"/>
    </xf>
    <xf numFmtId="0" fontId="0" fillId="0" borderId="1" xfId="0" applyBorder="1" applyAlignment="1">
      <alignment horizontal="justify" vertical="top" wrapText="1"/>
    </xf>
    <xf numFmtId="0" fontId="2" fillId="0" borderId="1" xfId="0" applyNumberFormat="1" applyFont="1" applyFill="1" applyBorder="1" applyAlignment="1">
      <alignment horizontal="justify" vertical="top" wrapText="1"/>
    </xf>
    <xf numFmtId="0" fontId="2" fillId="2" borderId="1" xfId="0" applyFont="1" applyFill="1" applyBorder="1" applyAlignment="1">
      <alignment horizontal="justify" vertical="top" wrapText="1"/>
    </xf>
    <xf numFmtId="15" fontId="2" fillId="2" borderId="1" xfId="0" applyNumberFormat="1" applyFont="1" applyFill="1" applyBorder="1" applyAlignment="1">
      <alignment horizontal="justify" vertical="top" wrapText="1"/>
    </xf>
    <xf numFmtId="0" fontId="0" fillId="0" borderId="1" xfId="0" applyNumberFormat="1" applyBorder="1" applyAlignment="1">
      <alignment horizontal="justify" vertical="top" wrapText="1"/>
    </xf>
    <xf numFmtId="0" fontId="2" fillId="0" borderId="1" xfId="0" applyFont="1" applyFill="1" applyBorder="1" applyAlignment="1">
      <alignment vertical="top" wrapText="1"/>
    </xf>
    <xf numFmtId="0" fontId="0" fillId="0" borderId="1" xfId="0" applyBorder="1" applyAlignment="1">
      <alignment horizontal="left" vertical="top" wrapText="1"/>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0" fontId="1" fillId="3" borderId="1" xfId="0" applyFont="1" applyFill="1" applyBorder="1" applyAlignment="1">
      <alignment horizontal="center" vertical="center" wrapText="1"/>
    </xf>
    <xf numFmtId="0" fontId="6" fillId="4" borderId="1" xfId="0" applyFont="1" applyFill="1" applyBorder="1"/>
    <xf numFmtId="0" fontId="6" fillId="4" borderId="1" xfId="0" applyFont="1" applyFill="1" applyBorder="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center" vertical="center"/>
    </xf>
  </cellXfs>
  <cellStyles count="1">
    <cellStyle name="Normal" xfId="0" builtinId="0"/>
  </cellStyles>
  <dxfs count="3">
    <dxf>
      <fill>
        <patternFill>
          <bgColor rgb="FFFF0000"/>
        </patternFill>
      </fill>
    </dxf>
    <dxf>
      <fill>
        <patternFill>
          <bgColor rgb="FFFFC000"/>
        </patternFill>
      </fill>
    </dxf>
    <dxf>
      <fill>
        <patternFill>
          <bgColor rgb="FFFFFFC1"/>
        </patternFill>
      </fill>
    </dxf>
  </dxfs>
  <tableStyles count="0" defaultTableStyle="TableStyleMedium9" defaultPivotStyle="PivotStyleLight16"/>
  <colors>
    <mruColors>
      <color rgb="FFFFFF66"/>
      <color rgb="FFFFB953"/>
      <color rgb="FFFF5D5D"/>
      <color rgb="FFFFFFCC"/>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autoTitleDeleted val="1"/>
    <c:plotArea>
      <c:layout/>
      <c:barChart>
        <c:barDir val="col"/>
        <c:grouping val="clustered"/>
        <c:ser>
          <c:idx val="0"/>
          <c:order val="0"/>
          <c:dLbls>
            <c:numFmt formatCode="#,##0" sourceLinked="0"/>
            <c:txPr>
              <a:bodyPr/>
              <a:lstStyle/>
              <a:p>
                <a:pPr>
                  <a:defRPr b="1"/>
                </a:pPr>
                <a:endParaRPr lang="en-US"/>
              </a:p>
            </c:txPr>
            <c:dLblPos val="outEnd"/>
            <c:showVal val="1"/>
          </c:dLbls>
          <c:cat>
            <c:strRef>
              <c:f>Calculations!$B$4:$B$20</c:f>
              <c:strCache>
                <c:ptCount val="17"/>
                <c:pt idx="0">
                  <c:v>Asset inventory and configuration management</c:v>
                </c:pt>
                <c:pt idx="1">
                  <c:v>Business Continuity</c:v>
                </c:pt>
                <c:pt idx="2">
                  <c:v>Change Management</c:v>
                </c:pt>
                <c:pt idx="3">
                  <c:v>Compliance and Legal </c:v>
                </c:pt>
                <c:pt idx="4">
                  <c:v>Data Governance</c:v>
                </c:pt>
                <c:pt idx="5">
                  <c:v>Disposal, eradication, and destruction management</c:v>
                </c:pt>
                <c:pt idx="6">
                  <c:v>Email Security</c:v>
                </c:pt>
                <c:pt idx="7">
                  <c:v>Encryption management</c:v>
                </c:pt>
                <c:pt idx="8">
                  <c:v>HR</c:v>
                </c:pt>
                <c:pt idx="9">
                  <c:v>Incident Management</c:v>
                </c:pt>
                <c:pt idx="10">
                  <c:v>Information Security Management Systems</c:v>
                </c:pt>
                <c:pt idx="11">
                  <c:v>Logging and Monitoring</c:v>
                </c:pt>
                <c:pt idx="12">
                  <c:v>Logical Access Control</c:v>
                </c:pt>
                <c:pt idx="13">
                  <c:v>Media Handling</c:v>
                </c:pt>
                <c:pt idx="14">
                  <c:v>Network Security</c:v>
                </c:pt>
                <c:pt idx="15">
                  <c:v>Physical Security</c:v>
                </c:pt>
                <c:pt idx="16">
                  <c:v>System Security</c:v>
                </c:pt>
              </c:strCache>
            </c:strRef>
          </c:cat>
          <c:val>
            <c:numRef>
              <c:f>Calculations!$C$4:$C$20</c:f>
              <c:numCache>
                <c:formatCode>0.00</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numCache>
            </c:numRef>
          </c:val>
        </c:ser>
        <c:dLbls>
          <c:showVal val="1"/>
        </c:dLbls>
        <c:axId val="72710400"/>
        <c:axId val="72724864"/>
      </c:barChart>
      <c:catAx>
        <c:axId val="72710400"/>
        <c:scaling>
          <c:orientation val="minMax"/>
        </c:scaling>
        <c:axPos val="b"/>
        <c:title>
          <c:tx>
            <c:rich>
              <a:bodyPr/>
              <a:lstStyle/>
              <a:p>
                <a:pPr>
                  <a:defRPr sz="1400"/>
                </a:pPr>
                <a:r>
                  <a:rPr lang="en-US" sz="1400"/>
                  <a:t>Domains</a:t>
                </a:r>
              </a:p>
            </c:rich>
          </c:tx>
          <c:layout>
            <c:manualLayout>
              <c:xMode val="edge"/>
              <c:yMode val="edge"/>
              <c:x val="0.48230119235268004"/>
              <c:y val="0.89871340923148935"/>
            </c:manualLayout>
          </c:layout>
        </c:title>
        <c:numFmt formatCode="General" sourceLinked="1"/>
        <c:tickLblPos val="nextTo"/>
        <c:txPr>
          <a:bodyPr/>
          <a:lstStyle/>
          <a:p>
            <a:pPr>
              <a:defRPr sz="1100" b="1"/>
            </a:pPr>
            <a:endParaRPr lang="en-US"/>
          </a:p>
        </c:txPr>
        <c:crossAx val="72724864"/>
        <c:crosses val="autoZero"/>
        <c:auto val="1"/>
        <c:lblAlgn val="ctr"/>
        <c:lblOffset val="100"/>
      </c:catAx>
      <c:valAx>
        <c:axId val="72724864"/>
        <c:scaling>
          <c:orientation val="minMax"/>
        </c:scaling>
        <c:axPos val="l"/>
        <c:majorGridlines/>
        <c:title>
          <c:tx>
            <c:rich>
              <a:bodyPr rot="-5400000" vert="horz"/>
              <a:lstStyle/>
              <a:p>
                <a:pPr>
                  <a:defRPr sz="1400"/>
                </a:pPr>
                <a:r>
                  <a:rPr lang="en-US" sz="1400" b="1"/>
                  <a:t>Compliance Score in</a:t>
                </a:r>
                <a:r>
                  <a:rPr lang="en-US" sz="1400" b="1" baseline="0"/>
                  <a:t> %</a:t>
                </a:r>
                <a:endParaRPr lang="en-US" sz="1400" b="1"/>
              </a:p>
            </c:rich>
          </c:tx>
          <c:layout>
            <c:manualLayout>
              <c:xMode val="edge"/>
              <c:yMode val="edge"/>
              <c:x val="9.0631406510345028E-2"/>
              <c:y val="0.14944798301486237"/>
            </c:manualLayout>
          </c:layout>
        </c:title>
        <c:numFmt formatCode="0" sourceLinked="0"/>
        <c:tickLblPos val="nextTo"/>
        <c:crossAx val="72710400"/>
        <c:crosses val="autoZero"/>
        <c:crossBetween val="between"/>
      </c:valAx>
    </c:plotArea>
    <c:plotVisOnly val="1"/>
  </c:chart>
  <c:printSettings>
    <c:headerFooter/>
    <c:pageMargins b="0.75000000000000122" l="0.70000000000000062" r="0.70000000000000062" t="0.750000000000001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209551</xdr:colOff>
      <xdr:row>0</xdr:row>
      <xdr:rowOff>95251</xdr:rowOff>
    </xdr:from>
    <xdr:to>
      <xdr:col>15</xdr:col>
      <xdr:colOff>47625</xdr:colOff>
      <xdr:row>31</xdr:row>
      <xdr:rowOff>171451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WVO231"/>
  <sheetViews>
    <sheetView tabSelected="1" zoomScaleNormal="100" workbookViewId="0"/>
  </sheetViews>
  <sheetFormatPr defaultColWidth="0" defaultRowHeight="15" zeroHeight="1"/>
  <cols>
    <col min="1" max="1" width="10.7109375" style="2" customWidth="1"/>
    <col min="2" max="2" width="16.28515625" style="4" customWidth="1"/>
    <col min="3" max="3" width="16.5703125" style="4" customWidth="1"/>
    <col min="4" max="4" width="48.140625" style="5" customWidth="1"/>
    <col min="5" max="5" width="43.42578125" style="4" customWidth="1"/>
    <col min="6" max="6" width="11.85546875" style="2" customWidth="1"/>
    <col min="7" max="7" width="27.42578125" style="4" customWidth="1"/>
    <col min="8" max="8" width="4" style="4" customWidth="1"/>
    <col min="9" max="255" width="9.140625" style="4" hidden="1"/>
    <col min="256" max="256" width="10.7109375" style="4" hidden="1"/>
    <col min="257" max="257" width="16.28515625" style="4" hidden="1"/>
    <col min="258" max="258" width="16.5703125" style="4" hidden="1"/>
    <col min="259" max="259" width="33.7109375" style="4" hidden="1"/>
    <col min="260" max="260" width="31.28515625" style="4" hidden="1"/>
    <col min="261" max="261" width="19.140625" style="4" hidden="1"/>
    <col min="262" max="262" width="14.42578125" style="4" hidden="1"/>
    <col min="263" max="263" width="44.28515625" style="4" hidden="1"/>
    <col min="264" max="511" width="9.140625" style="4" hidden="1"/>
    <col min="512" max="512" width="10.7109375" style="4" hidden="1"/>
    <col min="513" max="513" width="16.28515625" style="4" hidden="1"/>
    <col min="514" max="514" width="16.5703125" style="4" hidden="1"/>
    <col min="515" max="515" width="33.7109375" style="4" hidden="1"/>
    <col min="516" max="516" width="31.28515625" style="4" hidden="1"/>
    <col min="517" max="517" width="19.140625" style="4" hidden="1"/>
    <col min="518" max="518" width="14.42578125" style="4" hidden="1"/>
    <col min="519" max="519" width="44.28515625" style="4" hidden="1"/>
    <col min="520" max="767" width="9.140625" style="4" hidden="1"/>
    <col min="768" max="768" width="10.7109375" style="4" hidden="1"/>
    <col min="769" max="769" width="16.28515625" style="4" hidden="1"/>
    <col min="770" max="770" width="16.5703125" style="4" hidden="1"/>
    <col min="771" max="771" width="33.7109375" style="4" hidden="1"/>
    <col min="772" max="772" width="31.28515625" style="4" hidden="1"/>
    <col min="773" max="773" width="19.140625" style="4" hidden="1"/>
    <col min="774" max="774" width="14.42578125" style="4" hidden="1"/>
    <col min="775" max="775" width="44.28515625" style="4" hidden="1"/>
    <col min="776" max="1023" width="9.140625" style="4" hidden="1"/>
    <col min="1024" max="1024" width="10.7109375" style="4" hidden="1"/>
    <col min="1025" max="1025" width="16.28515625" style="4" hidden="1"/>
    <col min="1026" max="1026" width="16.5703125" style="4" hidden="1"/>
    <col min="1027" max="1027" width="33.7109375" style="4" hidden="1"/>
    <col min="1028" max="1028" width="31.28515625" style="4" hidden="1"/>
    <col min="1029" max="1029" width="19.140625" style="4" hidden="1"/>
    <col min="1030" max="1030" width="14.42578125" style="4" hidden="1"/>
    <col min="1031" max="1031" width="44.28515625" style="4" hidden="1"/>
    <col min="1032" max="1279" width="9.140625" style="4" hidden="1"/>
    <col min="1280" max="1280" width="10.7109375" style="4" hidden="1"/>
    <col min="1281" max="1281" width="16.28515625" style="4" hidden="1"/>
    <col min="1282" max="1282" width="16.5703125" style="4" hidden="1"/>
    <col min="1283" max="1283" width="33.7109375" style="4" hidden="1"/>
    <col min="1284" max="1284" width="31.28515625" style="4" hidden="1"/>
    <col min="1285" max="1285" width="19.140625" style="4" hidden="1"/>
    <col min="1286" max="1286" width="14.42578125" style="4" hidden="1"/>
    <col min="1287" max="1287" width="44.28515625" style="4" hidden="1"/>
    <col min="1288" max="1535" width="9.140625" style="4" hidden="1"/>
    <col min="1536" max="1536" width="10.7109375" style="4" hidden="1"/>
    <col min="1537" max="1537" width="16.28515625" style="4" hidden="1"/>
    <col min="1538" max="1538" width="16.5703125" style="4" hidden="1"/>
    <col min="1539" max="1539" width="33.7109375" style="4" hidden="1"/>
    <col min="1540" max="1540" width="31.28515625" style="4" hidden="1"/>
    <col min="1541" max="1541" width="19.140625" style="4" hidden="1"/>
    <col min="1542" max="1542" width="14.42578125" style="4" hidden="1"/>
    <col min="1543" max="1543" width="44.28515625" style="4" hidden="1"/>
    <col min="1544" max="1791" width="9.140625" style="4" hidden="1"/>
    <col min="1792" max="1792" width="10.7109375" style="4" hidden="1"/>
    <col min="1793" max="1793" width="16.28515625" style="4" hidden="1"/>
    <col min="1794" max="1794" width="16.5703125" style="4" hidden="1"/>
    <col min="1795" max="1795" width="33.7109375" style="4" hidden="1"/>
    <col min="1796" max="1796" width="31.28515625" style="4" hidden="1"/>
    <col min="1797" max="1797" width="19.140625" style="4" hidden="1"/>
    <col min="1798" max="1798" width="14.42578125" style="4" hidden="1"/>
    <col min="1799" max="1799" width="44.28515625" style="4" hidden="1"/>
    <col min="1800" max="2047" width="9.140625" style="4" hidden="1"/>
    <col min="2048" max="2048" width="10.7109375" style="4" hidden="1"/>
    <col min="2049" max="2049" width="16.28515625" style="4" hidden="1"/>
    <col min="2050" max="2050" width="16.5703125" style="4" hidden="1"/>
    <col min="2051" max="2051" width="33.7109375" style="4" hidden="1"/>
    <col min="2052" max="2052" width="31.28515625" style="4" hidden="1"/>
    <col min="2053" max="2053" width="19.140625" style="4" hidden="1"/>
    <col min="2054" max="2054" width="14.42578125" style="4" hidden="1"/>
    <col min="2055" max="2055" width="44.28515625" style="4" hidden="1"/>
    <col min="2056" max="2303" width="9.140625" style="4" hidden="1"/>
    <col min="2304" max="2304" width="10.7109375" style="4" hidden="1"/>
    <col min="2305" max="2305" width="16.28515625" style="4" hidden="1"/>
    <col min="2306" max="2306" width="16.5703125" style="4" hidden="1"/>
    <col min="2307" max="2307" width="33.7109375" style="4" hidden="1"/>
    <col min="2308" max="2308" width="31.28515625" style="4" hidden="1"/>
    <col min="2309" max="2309" width="19.140625" style="4" hidden="1"/>
    <col min="2310" max="2310" width="14.42578125" style="4" hidden="1"/>
    <col min="2311" max="2311" width="44.28515625" style="4" hidden="1"/>
    <col min="2312" max="2559" width="9.140625" style="4" hidden="1"/>
    <col min="2560" max="2560" width="10.7109375" style="4" hidden="1"/>
    <col min="2561" max="2561" width="16.28515625" style="4" hidden="1"/>
    <col min="2562" max="2562" width="16.5703125" style="4" hidden="1"/>
    <col min="2563" max="2563" width="33.7109375" style="4" hidden="1"/>
    <col min="2564" max="2564" width="31.28515625" style="4" hidden="1"/>
    <col min="2565" max="2565" width="19.140625" style="4" hidden="1"/>
    <col min="2566" max="2566" width="14.42578125" style="4" hidden="1"/>
    <col min="2567" max="2567" width="44.28515625" style="4" hidden="1"/>
    <col min="2568" max="2815" width="9.140625" style="4" hidden="1"/>
    <col min="2816" max="2816" width="10.7109375" style="4" hidden="1"/>
    <col min="2817" max="2817" width="16.28515625" style="4" hidden="1"/>
    <col min="2818" max="2818" width="16.5703125" style="4" hidden="1"/>
    <col min="2819" max="2819" width="33.7109375" style="4" hidden="1"/>
    <col min="2820" max="2820" width="31.28515625" style="4" hidden="1"/>
    <col min="2821" max="2821" width="19.140625" style="4" hidden="1"/>
    <col min="2822" max="2822" width="14.42578125" style="4" hidden="1"/>
    <col min="2823" max="2823" width="44.28515625" style="4" hidden="1"/>
    <col min="2824" max="3071" width="9.140625" style="4" hidden="1"/>
    <col min="3072" max="3072" width="10.7109375" style="4" hidden="1"/>
    <col min="3073" max="3073" width="16.28515625" style="4" hidden="1"/>
    <col min="3074" max="3074" width="16.5703125" style="4" hidden="1"/>
    <col min="3075" max="3075" width="33.7109375" style="4" hidden="1"/>
    <col min="3076" max="3076" width="31.28515625" style="4" hidden="1"/>
    <col min="3077" max="3077" width="19.140625" style="4" hidden="1"/>
    <col min="3078" max="3078" width="14.42578125" style="4" hidden="1"/>
    <col min="3079" max="3079" width="44.28515625" style="4" hidden="1"/>
    <col min="3080" max="3327" width="9.140625" style="4" hidden="1"/>
    <col min="3328" max="3328" width="10.7109375" style="4" hidden="1"/>
    <col min="3329" max="3329" width="16.28515625" style="4" hidden="1"/>
    <col min="3330" max="3330" width="16.5703125" style="4" hidden="1"/>
    <col min="3331" max="3331" width="33.7109375" style="4" hidden="1"/>
    <col min="3332" max="3332" width="31.28515625" style="4" hidden="1"/>
    <col min="3333" max="3333" width="19.140625" style="4" hidden="1"/>
    <col min="3334" max="3334" width="14.42578125" style="4" hidden="1"/>
    <col min="3335" max="3335" width="44.28515625" style="4" hidden="1"/>
    <col min="3336" max="3583" width="9.140625" style="4" hidden="1"/>
    <col min="3584" max="3584" width="10.7109375" style="4" hidden="1"/>
    <col min="3585" max="3585" width="16.28515625" style="4" hidden="1"/>
    <col min="3586" max="3586" width="16.5703125" style="4" hidden="1"/>
    <col min="3587" max="3587" width="33.7109375" style="4" hidden="1"/>
    <col min="3588" max="3588" width="31.28515625" style="4" hidden="1"/>
    <col min="3589" max="3589" width="19.140625" style="4" hidden="1"/>
    <col min="3590" max="3590" width="14.42578125" style="4" hidden="1"/>
    <col min="3591" max="3591" width="44.28515625" style="4" hidden="1"/>
    <col min="3592" max="3839" width="9.140625" style="4" hidden="1"/>
    <col min="3840" max="3840" width="10.7109375" style="4" hidden="1"/>
    <col min="3841" max="3841" width="16.28515625" style="4" hidden="1"/>
    <col min="3842" max="3842" width="16.5703125" style="4" hidden="1"/>
    <col min="3843" max="3843" width="33.7109375" style="4" hidden="1"/>
    <col min="3844" max="3844" width="31.28515625" style="4" hidden="1"/>
    <col min="3845" max="3845" width="19.140625" style="4" hidden="1"/>
    <col min="3846" max="3846" width="14.42578125" style="4" hidden="1"/>
    <col min="3847" max="3847" width="44.28515625" style="4" hidden="1"/>
    <col min="3848" max="4095" width="9.140625" style="4" hidden="1"/>
    <col min="4096" max="4096" width="10.7109375" style="4" hidden="1"/>
    <col min="4097" max="4097" width="16.28515625" style="4" hidden="1"/>
    <col min="4098" max="4098" width="16.5703125" style="4" hidden="1"/>
    <col min="4099" max="4099" width="33.7109375" style="4" hidden="1"/>
    <col min="4100" max="4100" width="31.28515625" style="4" hidden="1"/>
    <col min="4101" max="4101" width="19.140625" style="4" hidden="1"/>
    <col min="4102" max="4102" width="14.42578125" style="4" hidden="1"/>
    <col min="4103" max="4103" width="44.28515625" style="4" hidden="1"/>
    <col min="4104" max="4351" width="9.140625" style="4" hidden="1"/>
    <col min="4352" max="4352" width="10.7109375" style="4" hidden="1"/>
    <col min="4353" max="4353" width="16.28515625" style="4" hidden="1"/>
    <col min="4354" max="4354" width="16.5703125" style="4" hidden="1"/>
    <col min="4355" max="4355" width="33.7109375" style="4" hidden="1"/>
    <col min="4356" max="4356" width="31.28515625" style="4" hidden="1"/>
    <col min="4357" max="4357" width="19.140625" style="4" hidden="1"/>
    <col min="4358" max="4358" width="14.42578125" style="4" hidden="1"/>
    <col min="4359" max="4359" width="44.28515625" style="4" hidden="1"/>
    <col min="4360" max="4607" width="9.140625" style="4" hidden="1"/>
    <col min="4608" max="4608" width="10.7109375" style="4" hidden="1"/>
    <col min="4609" max="4609" width="16.28515625" style="4" hidden="1"/>
    <col min="4610" max="4610" width="16.5703125" style="4" hidden="1"/>
    <col min="4611" max="4611" width="33.7109375" style="4" hidden="1"/>
    <col min="4612" max="4612" width="31.28515625" style="4" hidden="1"/>
    <col min="4613" max="4613" width="19.140625" style="4" hidden="1"/>
    <col min="4614" max="4614" width="14.42578125" style="4" hidden="1"/>
    <col min="4615" max="4615" width="44.28515625" style="4" hidden="1"/>
    <col min="4616" max="4863" width="9.140625" style="4" hidden="1"/>
    <col min="4864" max="4864" width="10.7109375" style="4" hidden="1"/>
    <col min="4865" max="4865" width="16.28515625" style="4" hidden="1"/>
    <col min="4866" max="4866" width="16.5703125" style="4" hidden="1"/>
    <col min="4867" max="4867" width="33.7109375" style="4" hidden="1"/>
    <col min="4868" max="4868" width="31.28515625" style="4" hidden="1"/>
    <col min="4869" max="4869" width="19.140625" style="4" hidden="1"/>
    <col min="4870" max="4870" width="14.42578125" style="4" hidden="1"/>
    <col min="4871" max="4871" width="44.28515625" style="4" hidden="1"/>
    <col min="4872" max="5119" width="9.140625" style="4" hidden="1"/>
    <col min="5120" max="5120" width="10.7109375" style="4" hidden="1"/>
    <col min="5121" max="5121" width="16.28515625" style="4" hidden="1"/>
    <col min="5122" max="5122" width="16.5703125" style="4" hidden="1"/>
    <col min="5123" max="5123" width="33.7109375" style="4" hidden="1"/>
    <col min="5124" max="5124" width="31.28515625" style="4" hidden="1"/>
    <col min="5125" max="5125" width="19.140625" style="4" hidden="1"/>
    <col min="5126" max="5126" width="14.42578125" style="4" hidden="1"/>
    <col min="5127" max="5127" width="44.28515625" style="4" hidden="1"/>
    <col min="5128" max="5375" width="9.140625" style="4" hidden="1"/>
    <col min="5376" max="5376" width="10.7109375" style="4" hidden="1"/>
    <col min="5377" max="5377" width="16.28515625" style="4" hidden="1"/>
    <col min="5378" max="5378" width="16.5703125" style="4" hidden="1"/>
    <col min="5379" max="5379" width="33.7109375" style="4" hidden="1"/>
    <col min="5380" max="5380" width="31.28515625" style="4" hidden="1"/>
    <col min="5381" max="5381" width="19.140625" style="4" hidden="1"/>
    <col min="5382" max="5382" width="14.42578125" style="4" hidden="1"/>
    <col min="5383" max="5383" width="44.28515625" style="4" hidden="1"/>
    <col min="5384" max="5631" width="9.140625" style="4" hidden="1"/>
    <col min="5632" max="5632" width="10.7109375" style="4" hidden="1"/>
    <col min="5633" max="5633" width="16.28515625" style="4" hidden="1"/>
    <col min="5634" max="5634" width="16.5703125" style="4" hidden="1"/>
    <col min="5635" max="5635" width="33.7109375" style="4" hidden="1"/>
    <col min="5636" max="5636" width="31.28515625" style="4" hidden="1"/>
    <col min="5637" max="5637" width="19.140625" style="4" hidden="1"/>
    <col min="5638" max="5638" width="14.42578125" style="4" hidden="1"/>
    <col min="5639" max="5639" width="44.28515625" style="4" hidden="1"/>
    <col min="5640" max="5887" width="9.140625" style="4" hidden="1"/>
    <col min="5888" max="5888" width="10.7109375" style="4" hidden="1"/>
    <col min="5889" max="5889" width="16.28515625" style="4" hidden="1"/>
    <col min="5890" max="5890" width="16.5703125" style="4" hidden="1"/>
    <col min="5891" max="5891" width="33.7109375" style="4" hidden="1"/>
    <col min="5892" max="5892" width="31.28515625" style="4" hidden="1"/>
    <col min="5893" max="5893" width="19.140625" style="4" hidden="1"/>
    <col min="5894" max="5894" width="14.42578125" style="4" hidden="1"/>
    <col min="5895" max="5895" width="44.28515625" style="4" hidden="1"/>
    <col min="5896" max="6143" width="9.140625" style="4" hidden="1"/>
    <col min="6144" max="6144" width="10.7109375" style="4" hidden="1"/>
    <col min="6145" max="6145" width="16.28515625" style="4" hidden="1"/>
    <col min="6146" max="6146" width="16.5703125" style="4" hidden="1"/>
    <col min="6147" max="6147" width="33.7109375" style="4" hidden="1"/>
    <col min="6148" max="6148" width="31.28515625" style="4" hidden="1"/>
    <col min="6149" max="6149" width="19.140625" style="4" hidden="1"/>
    <col min="6150" max="6150" width="14.42578125" style="4" hidden="1"/>
    <col min="6151" max="6151" width="44.28515625" style="4" hidden="1"/>
    <col min="6152" max="6399" width="9.140625" style="4" hidden="1"/>
    <col min="6400" max="6400" width="10.7109375" style="4" hidden="1"/>
    <col min="6401" max="6401" width="16.28515625" style="4" hidden="1"/>
    <col min="6402" max="6402" width="16.5703125" style="4" hidden="1"/>
    <col min="6403" max="6403" width="33.7109375" style="4" hidden="1"/>
    <col min="6404" max="6404" width="31.28515625" style="4" hidden="1"/>
    <col min="6405" max="6405" width="19.140625" style="4" hidden="1"/>
    <col min="6406" max="6406" width="14.42578125" style="4" hidden="1"/>
    <col min="6407" max="6407" width="44.28515625" style="4" hidden="1"/>
    <col min="6408" max="6655" width="9.140625" style="4" hidden="1"/>
    <col min="6656" max="6656" width="10.7109375" style="4" hidden="1"/>
    <col min="6657" max="6657" width="16.28515625" style="4" hidden="1"/>
    <col min="6658" max="6658" width="16.5703125" style="4" hidden="1"/>
    <col min="6659" max="6659" width="33.7109375" style="4" hidden="1"/>
    <col min="6660" max="6660" width="31.28515625" style="4" hidden="1"/>
    <col min="6661" max="6661" width="19.140625" style="4" hidden="1"/>
    <col min="6662" max="6662" width="14.42578125" style="4" hidden="1"/>
    <col min="6663" max="6663" width="44.28515625" style="4" hidden="1"/>
    <col min="6664" max="6911" width="9.140625" style="4" hidden="1"/>
    <col min="6912" max="6912" width="10.7109375" style="4" hidden="1"/>
    <col min="6913" max="6913" width="16.28515625" style="4" hidden="1"/>
    <col min="6914" max="6914" width="16.5703125" style="4" hidden="1"/>
    <col min="6915" max="6915" width="33.7109375" style="4" hidden="1"/>
    <col min="6916" max="6916" width="31.28515625" style="4" hidden="1"/>
    <col min="6917" max="6917" width="19.140625" style="4" hidden="1"/>
    <col min="6918" max="6918" width="14.42578125" style="4" hidden="1"/>
    <col min="6919" max="6919" width="44.28515625" style="4" hidden="1"/>
    <col min="6920" max="7167" width="9.140625" style="4" hidden="1"/>
    <col min="7168" max="7168" width="10.7109375" style="4" hidden="1"/>
    <col min="7169" max="7169" width="16.28515625" style="4" hidden="1"/>
    <col min="7170" max="7170" width="16.5703125" style="4" hidden="1"/>
    <col min="7171" max="7171" width="33.7109375" style="4" hidden="1"/>
    <col min="7172" max="7172" width="31.28515625" style="4" hidden="1"/>
    <col min="7173" max="7173" width="19.140625" style="4" hidden="1"/>
    <col min="7174" max="7174" width="14.42578125" style="4" hidden="1"/>
    <col min="7175" max="7175" width="44.28515625" style="4" hidden="1"/>
    <col min="7176" max="7423" width="9.140625" style="4" hidden="1"/>
    <col min="7424" max="7424" width="10.7109375" style="4" hidden="1"/>
    <col min="7425" max="7425" width="16.28515625" style="4" hidden="1"/>
    <col min="7426" max="7426" width="16.5703125" style="4" hidden="1"/>
    <col min="7427" max="7427" width="33.7109375" style="4" hidden="1"/>
    <col min="7428" max="7428" width="31.28515625" style="4" hidden="1"/>
    <col min="7429" max="7429" width="19.140625" style="4" hidden="1"/>
    <col min="7430" max="7430" width="14.42578125" style="4" hidden="1"/>
    <col min="7431" max="7431" width="44.28515625" style="4" hidden="1"/>
    <col min="7432" max="7679" width="9.140625" style="4" hidden="1"/>
    <col min="7680" max="7680" width="10.7109375" style="4" hidden="1"/>
    <col min="7681" max="7681" width="16.28515625" style="4" hidden="1"/>
    <col min="7682" max="7682" width="16.5703125" style="4" hidden="1"/>
    <col min="7683" max="7683" width="33.7109375" style="4" hidden="1"/>
    <col min="7684" max="7684" width="31.28515625" style="4" hidden="1"/>
    <col min="7685" max="7685" width="19.140625" style="4" hidden="1"/>
    <col min="7686" max="7686" width="14.42578125" style="4" hidden="1"/>
    <col min="7687" max="7687" width="44.28515625" style="4" hidden="1"/>
    <col min="7688" max="7935" width="9.140625" style="4" hidden="1"/>
    <col min="7936" max="7936" width="10.7109375" style="4" hidden="1"/>
    <col min="7937" max="7937" width="16.28515625" style="4" hidden="1"/>
    <col min="7938" max="7938" width="16.5703125" style="4" hidden="1"/>
    <col min="7939" max="7939" width="33.7109375" style="4" hidden="1"/>
    <col min="7940" max="7940" width="31.28515625" style="4" hidden="1"/>
    <col min="7941" max="7941" width="19.140625" style="4" hidden="1"/>
    <col min="7942" max="7942" width="14.42578125" style="4" hidden="1"/>
    <col min="7943" max="7943" width="44.28515625" style="4" hidden="1"/>
    <col min="7944" max="8191" width="9.140625" style="4" hidden="1"/>
    <col min="8192" max="8192" width="10.7109375" style="4" hidden="1"/>
    <col min="8193" max="8193" width="16.28515625" style="4" hidden="1"/>
    <col min="8194" max="8194" width="16.5703125" style="4" hidden="1"/>
    <col min="8195" max="8195" width="33.7109375" style="4" hidden="1"/>
    <col min="8196" max="8196" width="31.28515625" style="4" hidden="1"/>
    <col min="8197" max="8197" width="19.140625" style="4" hidden="1"/>
    <col min="8198" max="8198" width="14.42578125" style="4" hidden="1"/>
    <col min="8199" max="8199" width="44.28515625" style="4" hidden="1"/>
    <col min="8200" max="8447" width="9.140625" style="4" hidden="1"/>
    <col min="8448" max="8448" width="10.7109375" style="4" hidden="1"/>
    <col min="8449" max="8449" width="16.28515625" style="4" hidden="1"/>
    <col min="8450" max="8450" width="16.5703125" style="4" hidden="1"/>
    <col min="8451" max="8451" width="33.7109375" style="4" hidden="1"/>
    <col min="8452" max="8452" width="31.28515625" style="4" hidden="1"/>
    <col min="8453" max="8453" width="19.140625" style="4" hidden="1"/>
    <col min="8454" max="8454" width="14.42578125" style="4" hidden="1"/>
    <col min="8455" max="8455" width="44.28515625" style="4" hidden="1"/>
    <col min="8456" max="8703" width="9.140625" style="4" hidden="1"/>
    <col min="8704" max="8704" width="10.7109375" style="4" hidden="1"/>
    <col min="8705" max="8705" width="16.28515625" style="4" hidden="1"/>
    <col min="8706" max="8706" width="16.5703125" style="4" hidden="1"/>
    <col min="8707" max="8707" width="33.7109375" style="4" hidden="1"/>
    <col min="8708" max="8708" width="31.28515625" style="4" hidden="1"/>
    <col min="8709" max="8709" width="19.140625" style="4" hidden="1"/>
    <col min="8710" max="8710" width="14.42578125" style="4" hidden="1"/>
    <col min="8711" max="8711" width="44.28515625" style="4" hidden="1"/>
    <col min="8712" max="8959" width="9.140625" style="4" hidden="1"/>
    <col min="8960" max="8960" width="10.7109375" style="4" hidden="1"/>
    <col min="8961" max="8961" width="16.28515625" style="4" hidden="1"/>
    <col min="8962" max="8962" width="16.5703125" style="4" hidden="1"/>
    <col min="8963" max="8963" width="33.7109375" style="4" hidden="1"/>
    <col min="8964" max="8964" width="31.28515625" style="4" hidden="1"/>
    <col min="8965" max="8965" width="19.140625" style="4" hidden="1"/>
    <col min="8966" max="8966" width="14.42578125" style="4" hidden="1"/>
    <col min="8967" max="8967" width="44.28515625" style="4" hidden="1"/>
    <col min="8968" max="9215" width="9.140625" style="4" hidden="1"/>
    <col min="9216" max="9216" width="10.7109375" style="4" hidden="1"/>
    <col min="9217" max="9217" width="16.28515625" style="4" hidden="1"/>
    <col min="9218" max="9218" width="16.5703125" style="4" hidden="1"/>
    <col min="9219" max="9219" width="33.7109375" style="4" hidden="1"/>
    <col min="9220" max="9220" width="31.28515625" style="4" hidden="1"/>
    <col min="9221" max="9221" width="19.140625" style="4" hidden="1"/>
    <col min="9222" max="9222" width="14.42578125" style="4" hidden="1"/>
    <col min="9223" max="9223" width="44.28515625" style="4" hidden="1"/>
    <col min="9224" max="9471" width="9.140625" style="4" hidden="1"/>
    <col min="9472" max="9472" width="10.7109375" style="4" hidden="1"/>
    <col min="9473" max="9473" width="16.28515625" style="4" hidden="1"/>
    <col min="9474" max="9474" width="16.5703125" style="4" hidden="1"/>
    <col min="9475" max="9475" width="33.7109375" style="4" hidden="1"/>
    <col min="9476" max="9476" width="31.28515625" style="4" hidden="1"/>
    <col min="9477" max="9477" width="19.140625" style="4" hidden="1"/>
    <col min="9478" max="9478" width="14.42578125" style="4" hidden="1"/>
    <col min="9479" max="9479" width="44.28515625" style="4" hidden="1"/>
    <col min="9480" max="9727" width="9.140625" style="4" hidden="1"/>
    <col min="9728" max="9728" width="10.7109375" style="4" hidden="1"/>
    <col min="9729" max="9729" width="16.28515625" style="4" hidden="1"/>
    <col min="9730" max="9730" width="16.5703125" style="4" hidden="1"/>
    <col min="9731" max="9731" width="33.7109375" style="4" hidden="1"/>
    <col min="9732" max="9732" width="31.28515625" style="4" hidden="1"/>
    <col min="9733" max="9733" width="19.140625" style="4" hidden="1"/>
    <col min="9734" max="9734" width="14.42578125" style="4" hidden="1"/>
    <col min="9735" max="9735" width="44.28515625" style="4" hidden="1"/>
    <col min="9736" max="9983" width="9.140625" style="4" hidden="1"/>
    <col min="9984" max="9984" width="10.7109375" style="4" hidden="1"/>
    <col min="9985" max="9985" width="16.28515625" style="4" hidden="1"/>
    <col min="9986" max="9986" width="16.5703125" style="4" hidden="1"/>
    <col min="9987" max="9987" width="33.7109375" style="4" hidden="1"/>
    <col min="9988" max="9988" width="31.28515625" style="4" hidden="1"/>
    <col min="9989" max="9989" width="19.140625" style="4" hidden="1"/>
    <col min="9990" max="9990" width="14.42578125" style="4" hidden="1"/>
    <col min="9991" max="9991" width="44.28515625" style="4" hidden="1"/>
    <col min="9992" max="10239" width="9.140625" style="4" hidden="1"/>
    <col min="10240" max="10240" width="10.7109375" style="4" hidden="1"/>
    <col min="10241" max="10241" width="16.28515625" style="4" hidden="1"/>
    <col min="10242" max="10242" width="16.5703125" style="4" hidden="1"/>
    <col min="10243" max="10243" width="33.7109375" style="4" hidden="1"/>
    <col min="10244" max="10244" width="31.28515625" style="4" hidden="1"/>
    <col min="10245" max="10245" width="19.140625" style="4" hidden="1"/>
    <col min="10246" max="10246" width="14.42578125" style="4" hidden="1"/>
    <col min="10247" max="10247" width="44.28515625" style="4" hidden="1"/>
    <col min="10248" max="10495" width="9.140625" style="4" hidden="1"/>
    <col min="10496" max="10496" width="10.7109375" style="4" hidden="1"/>
    <col min="10497" max="10497" width="16.28515625" style="4" hidden="1"/>
    <col min="10498" max="10498" width="16.5703125" style="4" hidden="1"/>
    <col min="10499" max="10499" width="33.7109375" style="4" hidden="1"/>
    <col min="10500" max="10500" width="31.28515625" style="4" hidden="1"/>
    <col min="10501" max="10501" width="19.140625" style="4" hidden="1"/>
    <col min="10502" max="10502" width="14.42578125" style="4" hidden="1"/>
    <col min="10503" max="10503" width="44.28515625" style="4" hidden="1"/>
    <col min="10504" max="10751" width="9.140625" style="4" hidden="1"/>
    <col min="10752" max="10752" width="10.7109375" style="4" hidden="1"/>
    <col min="10753" max="10753" width="16.28515625" style="4" hidden="1"/>
    <col min="10754" max="10754" width="16.5703125" style="4" hidden="1"/>
    <col min="10755" max="10755" width="33.7109375" style="4" hidden="1"/>
    <col min="10756" max="10756" width="31.28515625" style="4" hidden="1"/>
    <col min="10757" max="10757" width="19.140625" style="4" hidden="1"/>
    <col min="10758" max="10758" width="14.42578125" style="4" hidden="1"/>
    <col min="10759" max="10759" width="44.28515625" style="4" hidden="1"/>
    <col min="10760" max="11007" width="9.140625" style="4" hidden="1"/>
    <col min="11008" max="11008" width="10.7109375" style="4" hidden="1"/>
    <col min="11009" max="11009" width="16.28515625" style="4" hidden="1"/>
    <col min="11010" max="11010" width="16.5703125" style="4" hidden="1"/>
    <col min="11011" max="11011" width="33.7109375" style="4" hidden="1"/>
    <col min="11012" max="11012" width="31.28515625" style="4" hidden="1"/>
    <col min="11013" max="11013" width="19.140625" style="4" hidden="1"/>
    <col min="11014" max="11014" width="14.42578125" style="4" hidden="1"/>
    <col min="11015" max="11015" width="44.28515625" style="4" hidden="1"/>
    <col min="11016" max="11263" width="9.140625" style="4" hidden="1"/>
    <col min="11264" max="11264" width="10.7109375" style="4" hidden="1"/>
    <col min="11265" max="11265" width="16.28515625" style="4" hidden="1"/>
    <col min="11266" max="11266" width="16.5703125" style="4" hidden="1"/>
    <col min="11267" max="11267" width="33.7109375" style="4" hidden="1"/>
    <col min="11268" max="11268" width="31.28515625" style="4" hidden="1"/>
    <col min="11269" max="11269" width="19.140625" style="4" hidden="1"/>
    <col min="11270" max="11270" width="14.42578125" style="4" hidden="1"/>
    <col min="11271" max="11271" width="44.28515625" style="4" hidden="1"/>
    <col min="11272" max="11519" width="9.140625" style="4" hidden="1"/>
    <col min="11520" max="11520" width="10.7109375" style="4" hidden="1"/>
    <col min="11521" max="11521" width="16.28515625" style="4" hidden="1"/>
    <col min="11522" max="11522" width="16.5703125" style="4" hidden="1"/>
    <col min="11523" max="11523" width="33.7109375" style="4" hidden="1"/>
    <col min="11524" max="11524" width="31.28515625" style="4" hidden="1"/>
    <col min="11525" max="11525" width="19.140625" style="4" hidden="1"/>
    <col min="11526" max="11526" width="14.42578125" style="4" hidden="1"/>
    <col min="11527" max="11527" width="44.28515625" style="4" hidden="1"/>
    <col min="11528" max="11775" width="9.140625" style="4" hidden="1"/>
    <col min="11776" max="11776" width="10.7109375" style="4" hidden="1"/>
    <col min="11777" max="11777" width="16.28515625" style="4" hidden="1"/>
    <col min="11778" max="11778" width="16.5703125" style="4" hidden="1"/>
    <col min="11779" max="11779" width="33.7109375" style="4" hidden="1"/>
    <col min="11780" max="11780" width="31.28515625" style="4" hidden="1"/>
    <col min="11781" max="11781" width="19.140625" style="4" hidden="1"/>
    <col min="11782" max="11782" width="14.42578125" style="4" hidden="1"/>
    <col min="11783" max="11783" width="44.28515625" style="4" hidden="1"/>
    <col min="11784" max="12031" width="9.140625" style="4" hidden="1"/>
    <col min="12032" max="12032" width="10.7109375" style="4" hidden="1"/>
    <col min="12033" max="12033" width="16.28515625" style="4" hidden="1"/>
    <col min="12034" max="12034" width="16.5703125" style="4" hidden="1"/>
    <col min="12035" max="12035" width="33.7109375" style="4" hidden="1"/>
    <col min="12036" max="12036" width="31.28515625" style="4" hidden="1"/>
    <col min="12037" max="12037" width="19.140625" style="4" hidden="1"/>
    <col min="12038" max="12038" width="14.42578125" style="4" hidden="1"/>
    <col min="12039" max="12039" width="44.28515625" style="4" hidden="1"/>
    <col min="12040" max="12287" width="9.140625" style="4" hidden="1"/>
    <col min="12288" max="12288" width="10.7109375" style="4" hidden="1"/>
    <col min="12289" max="12289" width="16.28515625" style="4" hidden="1"/>
    <col min="12290" max="12290" width="16.5703125" style="4" hidden="1"/>
    <col min="12291" max="12291" width="33.7109375" style="4" hidden="1"/>
    <col min="12292" max="12292" width="31.28515625" style="4" hidden="1"/>
    <col min="12293" max="12293" width="19.140625" style="4" hidden="1"/>
    <col min="12294" max="12294" width="14.42578125" style="4" hidden="1"/>
    <col min="12295" max="12295" width="44.28515625" style="4" hidden="1"/>
    <col min="12296" max="12543" width="9.140625" style="4" hidden="1"/>
    <col min="12544" max="12544" width="10.7109375" style="4" hidden="1"/>
    <col min="12545" max="12545" width="16.28515625" style="4" hidden="1"/>
    <col min="12546" max="12546" width="16.5703125" style="4" hidden="1"/>
    <col min="12547" max="12547" width="33.7109375" style="4" hidden="1"/>
    <col min="12548" max="12548" width="31.28515625" style="4" hidden="1"/>
    <col min="12549" max="12549" width="19.140625" style="4" hidden="1"/>
    <col min="12550" max="12550" width="14.42578125" style="4" hidden="1"/>
    <col min="12551" max="12551" width="44.28515625" style="4" hidden="1"/>
    <col min="12552" max="12799" width="9.140625" style="4" hidden="1"/>
    <col min="12800" max="12800" width="10.7109375" style="4" hidden="1"/>
    <col min="12801" max="12801" width="16.28515625" style="4" hidden="1"/>
    <col min="12802" max="12802" width="16.5703125" style="4" hidden="1"/>
    <col min="12803" max="12803" width="33.7109375" style="4" hidden="1"/>
    <col min="12804" max="12804" width="31.28515625" style="4" hidden="1"/>
    <col min="12805" max="12805" width="19.140625" style="4" hidden="1"/>
    <col min="12806" max="12806" width="14.42578125" style="4" hidden="1"/>
    <col min="12807" max="12807" width="44.28515625" style="4" hidden="1"/>
    <col min="12808" max="13055" width="9.140625" style="4" hidden="1"/>
    <col min="13056" max="13056" width="10.7109375" style="4" hidden="1"/>
    <col min="13057" max="13057" width="16.28515625" style="4" hidden="1"/>
    <col min="13058" max="13058" width="16.5703125" style="4" hidden="1"/>
    <col min="13059" max="13059" width="33.7109375" style="4" hidden="1"/>
    <col min="13060" max="13060" width="31.28515625" style="4" hidden="1"/>
    <col min="13061" max="13061" width="19.140625" style="4" hidden="1"/>
    <col min="13062" max="13062" width="14.42578125" style="4" hidden="1"/>
    <col min="13063" max="13063" width="44.28515625" style="4" hidden="1"/>
    <col min="13064" max="13311" width="9.140625" style="4" hidden="1"/>
    <col min="13312" max="13312" width="10.7109375" style="4" hidden="1"/>
    <col min="13313" max="13313" width="16.28515625" style="4" hidden="1"/>
    <col min="13314" max="13314" width="16.5703125" style="4" hidden="1"/>
    <col min="13315" max="13315" width="33.7109375" style="4" hidden="1"/>
    <col min="13316" max="13316" width="31.28515625" style="4" hidden="1"/>
    <col min="13317" max="13317" width="19.140625" style="4" hidden="1"/>
    <col min="13318" max="13318" width="14.42578125" style="4" hidden="1"/>
    <col min="13319" max="13319" width="44.28515625" style="4" hidden="1"/>
    <col min="13320" max="13567" width="9.140625" style="4" hidden="1"/>
    <col min="13568" max="13568" width="10.7109375" style="4" hidden="1"/>
    <col min="13569" max="13569" width="16.28515625" style="4" hidden="1"/>
    <col min="13570" max="13570" width="16.5703125" style="4" hidden="1"/>
    <col min="13571" max="13571" width="33.7109375" style="4" hidden="1"/>
    <col min="13572" max="13572" width="31.28515625" style="4" hidden="1"/>
    <col min="13573" max="13573" width="19.140625" style="4" hidden="1"/>
    <col min="13574" max="13574" width="14.42578125" style="4" hidden="1"/>
    <col min="13575" max="13575" width="44.28515625" style="4" hidden="1"/>
    <col min="13576" max="13823" width="9.140625" style="4" hidden="1"/>
    <col min="13824" max="13824" width="10.7109375" style="4" hidden="1"/>
    <col min="13825" max="13825" width="16.28515625" style="4" hidden="1"/>
    <col min="13826" max="13826" width="16.5703125" style="4" hidden="1"/>
    <col min="13827" max="13827" width="33.7109375" style="4" hidden="1"/>
    <col min="13828" max="13828" width="31.28515625" style="4" hidden="1"/>
    <col min="13829" max="13829" width="19.140625" style="4" hidden="1"/>
    <col min="13830" max="13830" width="14.42578125" style="4" hidden="1"/>
    <col min="13831" max="13831" width="44.28515625" style="4" hidden="1"/>
    <col min="13832" max="14079" width="9.140625" style="4" hidden="1"/>
    <col min="14080" max="14080" width="10.7109375" style="4" hidden="1"/>
    <col min="14081" max="14081" width="16.28515625" style="4" hidden="1"/>
    <col min="14082" max="14082" width="16.5703125" style="4" hidden="1"/>
    <col min="14083" max="14083" width="33.7109375" style="4" hidden="1"/>
    <col min="14084" max="14084" width="31.28515625" style="4" hidden="1"/>
    <col min="14085" max="14085" width="19.140625" style="4" hidden="1"/>
    <col min="14086" max="14086" width="14.42578125" style="4" hidden="1"/>
    <col min="14087" max="14087" width="44.28515625" style="4" hidden="1"/>
    <col min="14088" max="14335" width="9.140625" style="4" hidden="1"/>
    <col min="14336" max="14336" width="10.7109375" style="4" hidden="1"/>
    <col min="14337" max="14337" width="16.28515625" style="4" hidden="1"/>
    <col min="14338" max="14338" width="16.5703125" style="4" hidden="1"/>
    <col min="14339" max="14339" width="33.7109375" style="4" hidden="1"/>
    <col min="14340" max="14340" width="31.28515625" style="4" hidden="1"/>
    <col min="14341" max="14341" width="19.140625" style="4" hidden="1"/>
    <col min="14342" max="14342" width="14.42578125" style="4" hidden="1"/>
    <col min="14343" max="14343" width="44.28515625" style="4" hidden="1"/>
    <col min="14344" max="14591" width="9.140625" style="4" hidden="1"/>
    <col min="14592" max="14592" width="10.7109375" style="4" hidden="1"/>
    <col min="14593" max="14593" width="16.28515625" style="4" hidden="1"/>
    <col min="14594" max="14594" width="16.5703125" style="4" hidden="1"/>
    <col min="14595" max="14595" width="33.7109375" style="4" hidden="1"/>
    <col min="14596" max="14596" width="31.28515625" style="4" hidden="1"/>
    <col min="14597" max="14597" width="19.140625" style="4" hidden="1"/>
    <col min="14598" max="14598" width="14.42578125" style="4" hidden="1"/>
    <col min="14599" max="14599" width="44.28515625" style="4" hidden="1"/>
    <col min="14600" max="14847" width="9.140625" style="4" hidden="1"/>
    <col min="14848" max="14848" width="10.7109375" style="4" hidden="1"/>
    <col min="14849" max="14849" width="16.28515625" style="4" hidden="1"/>
    <col min="14850" max="14850" width="16.5703125" style="4" hidden="1"/>
    <col min="14851" max="14851" width="33.7109375" style="4" hidden="1"/>
    <col min="14852" max="14852" width="31.28515625" style="4" hidden="1"/>
    <col min="14853" max="14853" width="19.140625" style="4" hidden="1"/>
    <col min="14854" max="14854" width="14.42578125" style="4" hidden="1"/>
    <col min="14855" max="14855" width="44.28515625" style="4" hidden="1"/>
    <col min="14856" max="15103" width="9.140625" style="4" hidden="1"/>
    <col min="15104" max="15104" width="10.7109375" style="4" hidden="1"/>
    <col min="15105" max="15105" width="16.28515625" style="4" hidden="1"/>
    <col min="15106" max="15106" width="16.5703125" style="4" hidden="1"/>
    <col min="15107" max="15107" width="33.7109375" style="4" hidden="1"/>
    <col min="15108" max="15108" width="31.28515625" style="4" hidden="1"/>
    <col min="15109" max="15109" width="19.140625" style="4" hidden="1"/>
    <col min="15110" max="15110" width="14.42578125" style="4" hidden="1"/>
    <col min="15111" max="15111" width="44.28515625" style="4" hidden="1"/>
    <col min="15112" max="15359" width="9.140625" style="4" hidden="1"/>
    <col min="15360" max="15360" width="10.7109375" style="4" hidden="1"/>
    <col min="15361" max="15361" width="16.28515625" style="4" hidden="1"/>
    <col min="15362" max="15362" width="16.5703125" style="4" hidden="1"/>
    <col min="15363" max="15363" width="33.7109375" style="4" hidden="1"/>
    <col min="15364" max="15364" width="31.28515625" style="4" hidden="1"/>
    <col min="15365" max="15365" width="19.140625" style="4" hidden="1"/>
    <col min="15366" max="15366" width="14.42578125" style="4" hidden="1"/>
    <col min="15367" max="15367" width="44.28515625" style="4" hidden="1"/>
    <col min="15368" max="15615" width="9.140625" style="4" hidden="1"/>
    <col min="15616" max="15616" width="10.7109375" style="4" hidden="1"/>
    <col min="15617" max="15617" width="16.28515625" style="4" hidden="1"/>
    <col min="15618" max="15618" width="16.5703125" style="4" hidden="1"/>
    <col min="15619" max="15619" width="33.7109375" style="4" hidden="1"/>
    <col min="15620" max="15620" width="31.28515625" style="4" hidden="1"/>
    <col min="15621" max="15621" width="19.140625" style="4" hidden="1"/>
    <col min="15622" max="15622" width="14.42578125" style="4" hidden="1"/>
    <col min="15623" max="15623" width="44.28515625" style="4" hidden="1"/>
    <col min="15624" max="15871" width="9.140625" style="4" hidden="1"/>
    <col min="15872" max="15872" width="10.7109375" style="4" hidden="1"/>
    <col min="15873" max="15873" width="16.28515625" style="4" hidden="1"/>
    <col min="15874" max="15874" width="16.5703125" style="4" hidden="1"/>
    <col min="15875" max="15875" width="33.7109375" style="4" hidden="1"/>
    <col min="15876" max="15876" width="31.28515625" style="4" hidden="1"/>
    <col min="15877" max="15877" width="19.140625" style="4" hidden="1"/>
    <col min="15878" max="15878" width="14.42578125" style="4" hidden="1"/>
    <col min="15879" max="15879" width="44.28515625" style="4" hidden="1"/>
    <col min="15880" max="16127" width="9.140625" style="4" hidden="1"/>
    <col min="16128" max="16128" width="10.7109375" style="4" hidden="1"/>
    <col min="16129" max="16129" width="16.28515625" style="4" hidden="1"/>
    <col min="16130" max="16130" width="16.5703125" style="4" hidden="1"/>
    <col min="16131" max="16131" width="33.7109375" style="4" hidden="1"/>
    <col min="16132" max="16132" width="31.28515625" style="4" hidden="1"/>
    <col min="16133" max="16133" width="19.140625" style="4" hidden="1"/>
    <col min="16134" max="16134" width="14.42578125" style="4" hidden="1"/>
    <col min="16135" max="16135" width="44.28515625" style="4" hidden="1"/>
    <col min="16136" max="16384" width="9.140625" style="4" hidden="1"/>
  </cols>
  <sheetData>
    <row r="1" spans="1:7" s="3" customFormat="1">
      <c r="A1" s="16" t="s">
        <v>0</v>
      </c>
      <c r="B1" s="16" t="s">
        <v>1</v>
      </c>
      <c r="C1" s="16" t="s">
        <v>2</v>
      </c>
      <c r="D1" s="16" t="s">
        <v>3</v>
      </c>
      <c r="E1" s="16" t="s">
        <v>4</v>
      </c>
      <c r="F1" s="16" t="s">
        <v>5</v>
      </c>
      <c r="G1" s="16" t="s">
        <v>6</v>
      </c>
    </row>
    <row r="2" spans="1:7" ht="60">
      <c r="A2" s="14">
        <v>1</v>
      </c>
      <c r="B2" s="13" t="s">
        <v>348</v>
      </c>
      <c r="C2" s="13" t="s">
        <v>492</v>
      </c>
      <c r="D2" s="13" t="s">
        <v>349</v>
      </c>
      <c r="E2" s="13" t="s">
        <v>495</v>
      </c>
      <c r="F2" s="13"/>
      <c r="G2" s="13"/>
    </row>
    <row r="3" spans="1:7" ht="60">
      <c r="A3" s="14">
        <v>2</v>
      </c>
      <c r="B3" s="13" t="s">
        <v>348</v>
      </c>
      <c r="C3" s="13" t="s">
        <v>492</v>
      </c>
      <c r="D3" s="13" t="s">
        <v>350</v>
      </c>
      <c r="E3" s="13" t="s">
        <v>496</v>
      </c>
      <c r="F3" s="13"/>
      <c r="G3" s="13"/>
    </row>
    <row r="4" spans="1:7" ht="75">
      <c r="A4" s="14">
        <v>3</v>
      </c>
      <c r="B4" s="13" t="s">
        <v>348</v>
      </c>
      <c r="C4" s="13" t="s">
        <v>493</v>
      </c>
      <c r="D4" s="13" t="s">
        <v>351</v>
      </c>
      <c r="E4" s="7" t="s">
        <v>497</v>
      </c>
      <c r="F4" s="13"/>
      <c r="G4" s="13"/>
    </row>
    <row r="5" spans="1:7" ht="60">
      <c r="A5" s="14">
        <v>4</v>
      </c>
      <c r="B5" s="13" t="s">
        <v>348</v>
      </c>
      <c r="C5" s="13" t="s">
        <v>493</v>
      </c>
      <c r="D5" s="13" t="s">
        <v>352</v>
      </c>
      <c r="E5" s="13" t="s">
        <v>508</v>
      </c>
      <c r="F5" s="13"/>
      <c r="G5" s="13"/>
    </row>
    <row r="6" spans="1:7" ht="60">
      <c r="A6" s="14">
        <v>5</v>
      </c>
      <c r="B6" s="13" t="s">
        <v>348</v>
      </c>
      <c r="C6" s="13" t="s">
        <v>493</v>
      </c>
      <c r="D6" s="13" t="s">
        <v>353</v>
      </c>
      <c r="E6" s="13" t="s">
        <v>508</v>
      </c>
      <c r="F6" s="13"/>
      <c r="G6" s="13"/>
    </row>
    <row r="7" spans="1:7" ht="105">
      <c r="A7" s="14">
        <v>6</v>
      </c>
      <c r="B7" s="13" t="s">
        <v>348</v>
      </c>
      <c r="C7" s="13" t="s">
        <v>493</v>
      </c>
      <c r="D7" s="13" t="s">
        <v>354</v>
      </c>
      <c r="E7" s="13" t="s">
        <v>498</v>
      </c>
      <c r="F7" s="13"/>
      <c r="G7" s="13"/>
    </row>
    <row r="8" spans="1:7" ht="60">
      <c r="A8" s="14">
        <v>7</v>
      </c>
      <c r="B8" s="13" t="s">
        <v>348</v>
      </c>
      <c r="C8" s="13" t="s">
        <v>493</v>
      </c>
      <c r="D8" s="13" t="s">
        <v>355</v>
      </c>
      <c r="E8" s="13" t="s">
        <v>499</v>
      </c>
      <c r="F8" s="13"/>
      <c r="G8" s="13"/>
    </row>
    <row r="9" spans="1:7" ht="75">
      <c r="A9" s="14">
        <v>8</v>
      </c>
      <c r="B9" s="12" t="s">
        <v>478</v>
      </c>
      <c r="C9" s="1" t="s">
        <v>130</v>
      </c>
      <c r="D9" s="6" t="s">
        <v>131</v>
      </c>
      <c r="E9" s="6" t="s">
        <v>132</v>
      </c>
      <c r="F9" s="13"/>
      <c r="G9" s="13"/>
    </row>
    <row r="10" spans="1:7" ht="45">
      <c r="A10" s="14">
        <v>9</v>
      </c>
      <c r="B10" s="12" t="s">
        <v>478</v>
      </c>
      <c r="C10" s="12" t="s">
        <v>130</v>
      </c>
      <c r="D10" s="6" t="s">
        <v>133</v>
      </c>
      <c r="E10" s="6" t="s">
        <v>408</v>
      </c>
      <c r="F10" s="13"/>
      <c r="G10" s="13"/>
    </row>
    <row r="11" spans="1:7" ht="45">
      <c r="A11" s="14">
        <v>10</v>
      </c>
      <c r="B11" s="12" t="s">
        <v>478</v>
      </c>
      <c r="C11" s="12" t="s">
        <v>130</v>
      </c>
      <c r="D11" s="6" t="s">
        <v>134</v>
      </c>
      <c r="E11" s="6" t="s">
        <v>135</v>
      </c>
      <c r="F11" s="13"/>
      <c r="G11" s="13"/>
    </row>
    <row r="12" spans="1:7" ht="45">
      <c r="A12" s="14">
        <v>11</v>
      </c>
      <c r="B12" s="12" t="s">
        <v>478</v>
      </c>
      <c r="C12" s="12" t="s">
        <v>130</v>
      </c>
      <c r="D12" s="9" t="s">
        <v>136</v>
      </c>
      <c r="E12" s="6" t="s">
        <v>137</v>
      </c>
      <c r="F12" s="13"/>
      <c r="G12" s="13"/>
    </row>
    <row r="13" spans="1:7" ht="45">
      <c r="A13" s="14">
        <v>12</v>
      </c>
      <c r="B13" s="12" t="s">
        <v>478</v>
      </c>
      <c r="C13" s="12" t="s">
        <v>130</v>
      </c>
      <c r="D13" s="6" t="s">
        <v>138</v>
      </c>
      <c r="E13" s="6" t="s">
        <v>139</v>
      </c>
      <c r="F13" s="13"/>
      <c r="G13" s="13"/>
    </row>
    <row r="14" spans="1:7" ht="60">
      <c r="A14" s="14">
        <v>13</v>
      </c>
      <c r="B14" s="12" t="s">
        <v>478</v>
      </c>
      <c r="C14" s="12" t="s">
        <v>130</v>
      </c>
      <c r="D14" s="6" t="s">
        <v>140</v>
      </c>
      <c r="E14" s="6" t="s">
        <v>141</v>
      </c>
      <c r="F14" s="13"/>
      <c r="G14" s="13"/>
    </row>
    <row r="15" spans="1:7" ht="60">
      <c r="A15" s="14">
        <v>14</v>
      </c>
      <c r="B15" s="12" t="s">
        <v>478</v>
      </c>
      <c r="C15" s="12" t="s">
        <v>130</v>
      </c>
      <c r="D15" s="6" t="s">
        <v>142</v>
      </c>
      <c r="E15" s="6" t="s">
        <v>409</v>
      </c>
      <c r="F15" s="13"/>
      <c r="G15" s="13"/>
    </row>
    <row r="16" spans="1:7" ht="60">
      <c r="A16" s="14">
        <v>15</v>
      </c>
      <c r="B16" s="12" t="s">
        <v>478</v>
      </c>
      <c r="C16" s="12" t="s">
        <v>130</v>
      </c>
      <c r="D16" s="6" t="s">
        <v>143</v>
      </c>
      <c r="E16" s="6" t="s">
        <v>144</v>
      </c>
      <c r="F16" s="13"/>
      <c r="G16" s="13"/>
    </row>
    <row r="17" spans="1:7" ht="45">
      <c r="A17" s="14">
        <v>16</v>
      </c>
      <c r="B17" s="12" t="s">
        <v>478</v>
      </c>
      <c r="C17" s="12" t="s">
        <v>130</v>
      </c>
      <c r="D17" s="9" t="s">
        <v>145</v>
      </c>
      <c r="E17" s="6" t="s">
        <v>146</v>
      </c>
      <c r="F17" s="13"/>
      <c r="G17" s="13"/>
    </row>
    <row r="18" spans="1:7" ht="45">
      <c r="A18" s="14">
        <v>17</v>
      </c>
      <c r="B18" s="12" t="s">
        <v>478</v>
      </c>
      <c r="C18" s="12" t="s">
        <v>130</v>
      </c>
      <c r="D18" s="9" t="s">
        <v>147</v>
      </c>
      <c r="E18" s="6" t="s">
        <v>148</v>
      </c>
      <c r="F18" s="13"/>
      <c r="G18" s="13"/>
    </row>
    <row r="19" spans="1:7" ht="45">
      <c r="A19" s="14">
        <v>18</v>
      </c>
      <c r="B19" s="12" t="s">
        <v>478</v>
      </c>
      <c r="C19" s="12" t="s">
        <v>130</v>
      </c>
      <c r="D19" s="10" t="s">
        <v>149</v>
      </c>
      <c r="E19" s="9" t="s">
        <v>150</v>
      </c>
      <c r="F19" s="13"/>
      <c r="G19" s="13"/>
    </row>
    <row r="20" spans="1:7" ht="60">
      <c r="A20" s="14">
        <v>19</v>
      </c>
      <c r="B20" s="1" t="s">
        <v>479</v>
      </c>
      <c r="C20" s="12" t="s">
        <v>389</v>
      </c>
      <c r="D20" s="10" t="s">
        <v>154</v>
      </c>
      <c r="E20" s="6" t="s">
        <v>157</v>
      </c>
      <c r="F20" s="13"/>
      <c r="G20" s="13"/>
    </row>
    <row r="21" spans="1:7" ht="60">
      <c r="A21" s="14">
        <v>20</v>
      </c>
      <c r="B21" s="1" t="s">
        <v>479</v>
      </c>
      <c r="C21" s="1" t="s">
        <v>151</v>
      </c>
      <c r="D21" s="6" t="s">
        <v>152</v>
      </c>
      <c r="E21" s="6" t="s">
        <v>153</v>
      </c>
      <c r="F21" s="13"/>
      <c r="G21" s="13"/>
    </row>
    <row r="22" spans="1:7" ht="45">
      <c r="A22" s="14">
        <v>21</v>
      </c>
      <c r="B22" s="1" t="s">
        <v>479</v>
      </c>
      <c r="C22" s="12" t="s">
        <v>389</v>
      </c>
      <c r="D22" s="6" t="s">
        <v>155</v>
      </c>
      <c r="E22" s="6" t="s">
        <v>156</v>
      </c>
      <c r="F22" s="13"/>
      <c r="G22" s="13"/>
    </row>
    <row r="23" spans="1:7" ht="135">
      <c r="A23" s="14">
        <v>22</v>
      </c>
      <c r="B23" s="1" t="s">
        <v>479</v>
      </c>
      <c r="C23" s="12" t="s">
        <v>389</v>
      </c>
      <c r="D23" s="7" t="s">
        <v>158</v>
      </c>
      <c r="E23" s="6" t="s">
        <v>161</v>
      </c>
      <c r="F23" s="13"/>
      <c r="G23" s="13"/>
    </row>
    <row r="24" spans="1:7" ht="60">
      <c r="A24" s="14">
        <v>23</v>
      </c>
      <c r="B24" s="1" t="s">
        <v>479</v>
      </c>
      <c r="C24" s="12" t="s">
        <v>389</v>
      </c>
      <c r="D24" s="7" t="s">
        <v>159</v>
      </c>
      <c r="E24" s="7" t="s">
        <v>410</v>
      </c>
      <c r="F24" s="13"/>
      <c r="G24" s="13"/>
    </row>
    <row r="25" spans="1:7" ht="45">
      <c r="A25" s="14">
        <v>24</v>
      </c>
      <c r="B25" s="1" t="s">
        <v>479</v>
      </c>
      <c r="C25" s="12" t="s">
        <v>389</v>
      </c>
      <c r="D25" s="6" t="s">
        <v>160</v>
      </c>
      <c r="E25" s="6" t="s">
        <v>411</v>
      </c>
      <c r="F25" s="13"/>
      <c r="G25" s="13"/>
    </row>
    <row r="26" spans="1:7" ht="45">
      <c r="A26" s="14">
        <v>25</v>
      </c>
      <c r="B26" s="1" t="s">
        <v>479</v>
      </c>
      <c r="C26" s="12" t="s">
        <v>389</v>
      </c>
      <c r="D26" s="6" t="s">
        <v>162</v>
      </c>
      <c r="E26" s="6" t="s">
        <v>412</v>
      </c>
      <c r="F26" s="13"/>
      <c r="G26" s="13"/>
    </row>
    <row r="27" spans="1:7" ht="75">
      <c r="A27" s="14">
        <v>26</v>
      </c>
      <c r="B27" s="1" t="s">
        <v>479</v>
      </c>
      <c r="C27" s="12" t="s">
        <v>389</v>
      </c>
      <c r="D27" s="6" t="s">
        <v>163</v>
      </c>
      <c r="E27" s="6" t="s">
        <v>164</v>
      </c>
      <c r="F27" s="13"/>
      <c r="G27" s="13"/>
    </row>
    <row r="28" spans="1:7" ht="60">
      <c r="A28" s="14">
        <v>27</v>
      </c>
      <c r="B28" s="1" t="s">
        <v>479</v>
      </c>
      <c r="C28" s="12" t="s">
        <v>390</v>
      </c>
      <c r="D28" s="6" t="s">
        <v>165</v>
      </c>
      <c r="E28" s="6" t="s">
        <v>166</v>
      </c>
      <c r="F28" s="13"/>
      <c r="G28" s="13"/>
    </row>
    <row r="29" spans="1:7" ht="60">
      <c r="A29" s="14">
        <v>28</v>
      </c>
      <c r="B29" s="1" t="s">
        <v>479</v>
      </c>
      <c r="C29" s="12" t="s">
        <v>390</v>
      </c>
      <c r="D29" s="6" t="s">
        <v>167</v>
      </c>
      <c r="E29" s="6" t="s">
        <v>168</v>
      </c>
      <c r="F29" s="13"/>
      <c r="G29" s="13"/>
    </row>
    <row r="30" spans="1:7" ht="60">
      <c r="A30" s="14">
        <v>29</v>
      </c>
      <c r="B30" s="1" t="s">
        <v>479</v>
      </c>
      <c r="C30" s="12" t="s">
        <v>390</v>
      </c>
      <c r="D30" s="6" t="s">
        <v>169</v>
      </c>
      <c r="E30" s="6" t="s">
        <v>170</v>
      </c>
      <c r="F30" s="13"/>
      <c r="G30" s="13"/>
    </row>
    <row r="31" spans="1:7" ht="60">
      <c r="A31" s="14">
        <v>30</v>
      </c>
      <c r="B31" s="1" t="s">
        <v>479</v>
      </c>
      <c r="C31" s="12" t="s">
        <v>389</v>
      </c>
      <c r="D31" s="6" t="s">
        <v>391</v>
      </c>
      <c r="E31" s="6" t="s">
        <v>413</v>
      </c>
      <c r="F31" s="13"/>
      <c r="G31" s="13"/>
    </row>
    <row r="32" spans="1:7" ht="45">
      <c r="A32" s="14">
        <v>31</v>
      </c>
      <c r="B32" s="1" t="s">
        <v>479</v>
      </c>
      <c r="C32" s="12" t="s">
        <v>389</v>
      </c>
      <c r="D32" s="6" t="s">
        <v>330</v>
      </c>
      <c r="E32" s="6" t="s">
        <v>414</v>
      </c>
      <c r="F32" s="13"/>
      <c r="G32" s="13"/>
    </row>
    <row r="33" spans="1:7" ht="60">
      <c r="A33" s="14">
        <v>32</v>
      </c>
      <c r="B33" s="1" t="s">
        <v>479</v>
      </c>
      <c r="C33" s="12" t="s">
        <v>389</v>
      </c>
      <c r="D33" s="6" t="s">
        <v>331</v>
      </c>
      <c r="E33" s="6" t="s">
        <v>392</v>
      </c>
      <c r="F33" s="13"/>
      <c r="G33" s="13"/>
    </row>
    <row r="34" spans="1:7" ht="45">
      <c r="A34" s="14">
        <v>33</v>
      </c>
      <c r="B34" s="12" t="s">
        <v>483</v>
      </c>
      <c r="C34" s="12" t="s">
        <v>282</v>
      </c>
      <c r="D34" s="12" t="s">
        <v>283</v>
      </c>
      <c r="E34" s="12" t="s">
        <v>284</v>
      </c>
      <c r="F34" s="13"/>
      <c r="G34" s="13"/>
    </row>
    <row r="35" spans="1:7" ht="60">
      <c r="A35" s="14">
        <v>34</v>
      </c>
      <c r="B35" s="12" t="s">
        <v>483</v>
      </c>
      <c r="C35" s="12" t="s">
        <v>289</v>
      </c>
      <c r="D35" s="12" t="s">
        <v>285</v>
      </c>
      <c r="E35" s="12" t="s">
        <v>444</v>
      </c>
      <c r="F35" s="13"/>
      <c r="G35" s="13"/>
    </row>
    <row r="36" spans="1:7" ht="45">
      <c r="A36" s="14">
        <v>35</v>
      </c>
      <c r="B36" s="12" t="s">
        <v>483</v>
      </c>
      <c r="C36" s="12" t="s">
        <v>289</v>
      </c>
      <c r="D36" s="12" t="s">
        <v>286</v>
      </c>
      <c r="E36" s="12" t="s">
        <v>443</v>
      </c>
      <c r="F36" s="13"/>
      <c r="G36" s="13"/>
    </row>
    <row r="37" spans="1:7" ht="60">
      <c r="A37" s="14">
        <v>36</v>
      </c>
      <c r="B37" s="12" t="s">
        <v>483</v>
      </c>
      <c r="C37" s="12" t="s">
        <v>289</v>
      </c>
      <c r="D37" s="12" t="s">
        <v>287</v>
      </c>
      <c r="E37" s="12" t="s">
        <v>442</v>
      </c>
      <c r="F37" s="13"/>
      <c r="G37" s="13"/>
    </row>
    <row r="38" spans="1:7" ht="90">
      <c r="A38" s="14">
        <v>37</v>
      </c>
      <c r="B38" s="12" t="s">
        <v>483</v>
      </c>
      <c r="C38" s="12" t="s">
        <v>484</v>
      </c>
      <c r="D38" s="12" t="s">
        <v>445</v>
      </c>
      <c r="E38" s="12" t="s">
        <v>449</v>
      </c>
      <c r="F38" s="13"/>
      <c r="G38" s="13"/>
    </row>
    <row r="39" spans="1:7" ht="45">
      <c r="A39" s="14">
        <v>38</v>
      </c>
      <c r="B39" s="12" t="s">
        <v>483</v>
      </c>
      <c r="C39" s="12" t="s">
        <v>484</v>
      </c>
      <c r="D39" s="12" t="s">
        <v>288</v>
      </c>
      <c r="E39" s="12" t="s">
        <v>509</v>
      </c>
      <c r="F39" s="13"/>
      <c r="G39" s="13"/>
    </row>
    <row r="40" spans="1:7" ht="45">
      <c r="A40" s="14">
        <v>39</v>
      </c>
      <c r="B40" s="1" t="s">
        <v>491</v>
      </c>
      <c r="C40" s="1" t="s">
        <v>203</v>
      </c>
      <c r="D40" s="6" t="s">
        <v>204</v>
      </c>
      <c r="E40" s="6" t="s">
        <v>205</v>
      </c>
      <c r="F40" s="13"/>
      <c r="G40" s="13"/>
    </row>
    <row r="41" spans="1:7" ht="30">
      <c r="A41" s="14">
        <v>40</v>
      </c>
      <c r="B41" s="1" t="s">
        <v>491</v>
      </c>
      <c r="C41" s="1" t="s">
        <v>203</v>
      </c>
      <c r="D41" s="6" t="s">
        <v>206</v>
      </c>
      <c r="E41" s="6" t="s">
        <v>207</v>
      </c>
      <c r="F41" s="13"/>
      <c r="G41" s="13"/>
    </row>
    <row r="42" spans="1:7" ht="45">
      <c r="A42" s="14">
        <v>41</v>
      </c>
      <c r="B42" s="1" t="s">
        <v>491</v>
      </c>
      <c r="C42" s="1" t="s">
        <v>208</v>
      </c>
      <c r="D42" s="6" t="s">
        <v>209</v>
      </c>
      <c r="E42" s="6" t="s">
        <v>210</v>
      </c>
      <c r="F42" s="13"/>
      <c r="G42" s="13"/>
    </row>
    <row r="43" spans="1:7" ht="45">
      <c r="A43" s="14">
        <v>42</v>
      </c>
      <c r="B43" s="1" t="s">
        <v>491</v>
      </c>
      <c r="C43" s="1" t="s">
        <v>208</v>
      </c>
      <c r="D43" s="6" t="s">
        <v>211</v>
      </c>
      <c r="E43" s="6" t="s">
        <v>212</v>
      </c>
      <c r="F43" s="13"/>
      <c r="G43" s="13"/>
    </row>
    <row r="44" spans="1:7" ht="45">
      <c r="A44" s="14">
        <v>43</v>
      </c>
      <c r="B44" s="1" t="s">
        <v>491</v>
      </c>
      <c r="C44" s="1" t="s">
        <v>208</v>
      </c>
      <c r="D44" s="6" t="s">
        <v>213</v>
      </c>
      <c r="E44" s="6" t="s">
        <v>214</v>
      </c>
      <c r="F44" s="13"/>
      <c r="G44" s="13"/>
    </row>
    <row r="45" spans="1:7" ht="75">
      <c r="A45" s="14">
        <v>44</v>
      </c>
      <c r="B45" s="1" t="s">
        <v>491</v>
      </c>
      <c r="C45" s="1" t="s">
        <v>208</v>
      </c>
      <c r="D45" s="6" t="s">
        <v>215</v>
      </c>
      <c r="E45" s="6" t="s">
        <v>216</v>
      </c>
      <c r="F45" s="13"/>
      <c r="G45" s="13"/>
    </row>
    <row r="46" spans="1:7" ht="30">
      <c r="A46" s="14">
        <v>45</v>
      </c>
      <c r="B46" s="1" t="s">
        <v>491</v>
      </c>
      <c r="C46" s="1" t="s">
        <v>208</v>
      </c>
      <c r="D46" s="6" t="s">
        <v>217</v>
      </c>
      <c r="E46" s="6" t="s">
        <v>218</v>
      </c>
      <c r="F46" s="13"/>
      <c r="G46" s="13"/>
    </row>
    <row r="47" spans="1:7" ht="45">
      <c r="A47" s="14">
        <v>46</v>
      </c>
      <c r="B47" s="1" t="s">
        <v>491</v>
      </c>
      <c r="C47" s="1" t="s">
        <v>208</v>
      </c>
      <c r="D47" s="6" t="s">
        <v>219</v>
      </c>
      <c r="E47" s="6" t="s">
        <v>220</v>
      </c>
      <c r="F47" s="13"/>
      <c r="G47" s="13"/>
    </row>
    <row r="48" spans="1:7" ht="60">
      <c r="A48" s="14">
        <v>47</v>
      </c>
      <c r="B48" s="1" t="s">
        <v>491</v>
      </c>
      <c r="C48" s="1" t="s">
        <v>208</v>
      </c>
      <c r="D48" s="6" t="s">
        <v>221</v>
      </c>
      <c r="E48" s="6" t="s">
        <v>220</v>
      </c>
      <c r="F48" s="13"/>
      <c r="G48" s="13"/>
    </row>
    <row r="49" spans="1:7" ht="45">
      <c r="A49" s="14">
        <v>48</v>
      </c>
      <c r="B49" s="1" t="s">
        <v>491</v>
      </c>
      <c r="C49" s="1" t="s">
        <v>222</v>
      </c>
      <c r="D49" s="6" t="s">
        <v>223</v>
      </c>
      <c r="E49" s="6" t="s">
        <v>224</v>
      </c>
      <c r="F49" s="13"/>
      <c r="G49" s="13"/>
    </row>
    <row r="50" spans="1:7" ht="45">
      <c r="A50" s="14">
        <v>49</v>
      </c>
      <c r="B50" s="1" t="s">
        <v>491</v>
      </c>
      <c r="C50" s="1" t="s">
        <v>222</v>
      </c>
      <c r="D50" s="6" t="s">
        <v>225</v>
      </c>
      <c r="E50" s="6" t="s">
        <v>226</v>
      </c>
      <c r="F50" s="13"/>
      <c r="G50" s="13"/>
    </row>
    <row r="51" spans="1:7" ht="60">
      <c r="A51" s="14">
        <v>50</v>
      </c>
      <c r="B51" s="1" t="s">
        <v>491</v>
      </c>
      <c r="C51" s="1" t="s">
        <v>222</v>
      </c>
      <c r="D51" s="6" t="s">
        <v>227</v>
      </c>
      <c r="E51" s="6" t="s">
        <v>228</v>
      </c>
      <c r="F51" s="13"/>
      <c r="G51" s="13"/>
    </row>
    <row r="52" spans="1:7" ht="45">
      <c r="A52" s="14">
        <v>51</v>
      </c>
      <c r="B52" s="1" t="s">
        <v>491</v>
      </c>
      <c r="C52" s="13" t="s">
        <v>486</v>
      </c>
      <c r="D52" s="13" t="s">
        <v>303</v>
      </c>
      <c r="E52" s="13" t="s">
        <v>467</v>
      </c>
      <c r="F52" s="13"/>
      <c r="G52" s="13"/>
    </row>
    <row r="53" spans="1:7" ht="45">
      <c r="A53" s="14">
        <v>52</v>
      </c>
      <c r="B53" s="1" t="s">
        <v>491</v>
      </c>
      <c r="C53" s="13" t="s">
        <v>486</v>
      </c>
      <c r="D53" s="13" t="s">
        <v>304</v>
      </c>
      <c r="E53" s="13" t="s">
        <v>453</v>
      </c>
      <c r="F53" s="13"/>
      <c r="G53" s="13"/>
    </row>
    <row r="54" spans="1:7" ht="45">
      <c r="A54" s="14">
        <v>53</v>
      </c>
      <c r="B54" s="1" t="s">
        <v>491</v>
      </c>
      <c r="C54" s="13" t="s">
        <v>486</v>
      </c>
      <c r="D54" s="13" t="s">
        <v>305</v>
      </c>
      <c r="E54" s="13" t="s">
        <v>454</v>
      </c>
      <c r="F54" s="13"/>
      <c r="G54" s="13"/>
    </row>
    <row r="55" spans="1:7" ht="45">
      <c r="A55" s="14">
        <v>54</v>
      </c>
      <c r="B55" s="1" t="s">
        <v>491</v>
      </c>
      <c r="C55" s="13" t="s">
        <v>486</v>
      </c>
      <c r="D55" s="13" t="s">
        <v>455</v>
      </c>
      <c r="E55" s="13" t="s">
        <v>456</v>
      </c>
      <c r="F55" s="13"/>
      <c r="G55" s="13"/>
    </row>
    <row r="56" spans="1:7" ht="105">
      <c r="A56" s="14">
        <v>55</v>
      </c>
      <c r="B56" s="1" t="s">
        <v>491</v>
      </c>
      <c r="C56" s="13" t="s">
        <v>345</v>
      </c>
      <c r="D56" s="13" t="s">
        <v>504</v>
      </c>
      <c r="E56" s="13" t="s">
        <v>510</v>
      </c>
      <c r="F56" s="13"/>
      <c r="G56" s="13"/>
    </row>
    <row r="57" spans="1:7" ht="120">
      <c r="A57" s="14">
        <v>56</v>
      </c>
      <c r="B57" s="13" t="s">
        <v>347</v>
      </c>
      <c r="C57" s="13" t="s">
        <v>491</v>
      </c>
      <c r="D57" s="13" t="s">
        <v>346</v>
      </c>
      <c r="E57" s="13" t="s">
        <v>494</v>
      </c>
      <c r="F57" s="13"/>
      <c r="G57" s="13"/>
    </row>
    <row r="58" spans="1:7" ht="60">
      <c r="A58" s="14">
        <v>57</v>
      </c>
      <c r="B58" s="1" t="s">
        <v>476</v>
      </c>
      <c r="C58" s="12" t="s">
        <v>368</v>
      </c>
      <c r="D58" s="6" t="s">
        <v>68</v>
      </c>
      <c r="E58" s="6" t="s">
        <v>69</v>
      </c>
      <c r="F58" s="13"/>
      <c r="G58" s="13"/>
    </row>
    <row r="59" spans="1:7" ht="60">
      <c r="A59" s="14">
        <v>58</v>
      </c>
      <c r="B59" s="1" t="s">
        <v>476</v>
      </c>
      <c r="C59" s="12" t="s">
        <v>368</v>
      </c>
      <c r="D59" s="6" t="s">
        <v>70</v>
      </c>
      <c r="E59" s="6" t="s">
        <v>71</v>
      </c>
      <c r="F59" s="13"/>
      <c r="G59" s="13"/>
    </row>
    <row r="60" spans="1:7" ht="60">
      <c r="A60" s="14">
        <v>59</v>
      </c>
      <c r="B60" s="1" t="s">
        <v>476</v>
      </c>
      <c r="C60" s="12" t="s">
        <v>369</v>
      </c>
      <c r="D60" s="6" t="s">
        <v>72</v>
      </c>
      <c r="E60" s="6" t="s">
        <v>73</v>
      </c>
      <c r="F60" s="13"/>
      <c r="G60" s="13"/>
    </row>
    <row r="61" spans="1:7" ht="45">
      <c r="A61" s="14">
        <v>60</v>
      </c>
      <c r="B61" s="1" t="s">
        <v>476</v>
      </c>
      <c r="C61" s="12" t="s">
        <v>369</v>
      </c>
      <c r="D61" s="6" t="s">
        <v>74</v>
      </c>
      <c r="E61" s="6" t="s">
        <v>75</v>
      </c>
      <c r="F61" s="13"/>
      <c r="G61" s="13"/>
    </row>
    <row r="62" spans="1:7" ht="45">
      <c r="A62" s="14">
        <v>61</v>
      </c>
      <c r="B62" s="1" t="s">
        <v>476</v>
      </c>
      <c r="C62" s="12" t="s">
        <v>369</v>
      </c>
      <c r="D62" s="6" t="s">
        <v>76</v>
      </c>
      <c r="E62" s="6" t="s">
        <v>77</v>
      </c>
      <c r="F62" s="13"/>
      <c r="G62" s="13"/>
    </row>
    <row r="63" spans="1:7" ht="60">
      <c r="A63" s="14">
        <v>62</v>
      </c>
      <c r="B63" s="1" t="s">
        <v>476</v>
      </c>
      <c r="C63" s="12" t="s">
        <v>370</v>
      </c>
      <c r="D63" s="6" t="s">
        <v>89</v>
      </c>
      <c r="E63" s="6" t="s">
        <v>78</v>
      </c>
      <c r="F63" s="13"/>
      <c r="G63" s="13"/>
    </row>
    <row r="64" spans="1:7" ht="60">
      <c r="A64" s="14">
        <v>63</v>
      </c>
      <c r="B64" s="1" t="s">
        <v>476</v>
      </c>
      <c r="C64" s="12" t="s">
        <v>370</v>
      </c>
      <c r="D64" s="6" t="s">
        <v>79</v>
      </c>
      <c r="E64" s="6" t="s">
        <v>80</v>
      </c>
      <c r="F64" s="13"/>
      <c r="G64" s="13"/>
    </row>
    <row r="65" spans="1:7" ht="60">
      <c r="A65" s="14">
        <v>64</v>
      </c>
      <c r="B65" s="1" t="s">
        <v>476</v>
      </c>
      <c r="C65" s="12" t="s">
        <v>370</v>
      </c>
      <c r="D65" s="6" t="s">
        <v>81</v>
      </c>
      <c r="E65" s="6" t="s">
        <v>82</v>
      </c>
      <c r="F65" s="13"/>
      <c r="G65" s="13"/>
    </row>
    <row r="66" spans="1:7" ht="60">
      <c r="A66" s="14">
        <v>65</v>
      </c>
      <c r="B66" s="1" t="s">
        <v>476</v>
      </c>
      <c r="C66" s="12" t="s">
        <v>370</v>
      </c>
      <c r="D66" s="6" t="s">
        <v>83</v>
      </c>
      <c r="E66" s="6" t="s">
        <v>84</v>
      </c>
      <c r="F66" s="13"/>
      <c r="G66" s="13"/>
    </row>
    <row r="67" spans="1:7" ht="60">
      <c r="A67" s="14">
        <v>66</v>
      </c>
      <c r="B67" s="1" t="s">
        <v>476</v>
      </c>
      <c r="C67" s="12" t="s">
        <v>370</v>
      </c>
      <c r="D67" s="6" t="s">
        <v>88</v>
      </c>
      <c r="E67" s="6" t="s">
        <v>85</v>
      </c>
      <c r="F67" s="13"/>
      <c r="G67" s="13"/>
    </row>
    <row r="68" spans="1:7" ht="60">
      <c r="A68" s="14">
        <v>67</v>
      </c>
      <c r="B68" s="1" t="s">
        <v>476</v>
      </c>
      <c r="C68" s="12" t="s">
        <v>370</v>
      </c>
      <c r="D68" s="6" t="s">
        <v>86</v>
      </c>
      <c r="E68" s="6" t="s">
        <v>87</v>
      </c>
      <c r="F68" s="13"/>
      <c r="G68" s="13"/>
    </row>
    <row r="69" spans="1:7" ht="75">
      <c r="A69" s="14">
        <v>68</v>
      </c>
      <c r="B69" s="1" t="s">
        <v>476</v>
      </c>
      <c r="C69" s="12" t="s">
        <v>370</v>
      </c>
      <c r="D69" s="12" t="s">
        <v>371</v>
      </c>
      <c r="E69" s="12" t="s">
        <v>372</v>
      </c>
      <c r="F69" s="13"/>
      <c r="G69" s="13"/>
    </row>
    <row r="70" spans="1:7" ht="60">
      <c r="A70" s="14">
        <v>69</v>
      </c>
      <c r="B70" s="1" t="s">
        <v>323</v>
      </c>
      <c r="C70" s="1" t="s">
        <v>489</v>
      </c>
      <c r="D70" s="6" t="s">
        <v>322</v>
      </c>
      <c r="E70" s="6" t="s">
        <v>469</v>
      </c>
      <c r="F70" s="13"/>
      <c r="G70" s="13"/>
    </row>
    <row r="71" spans="1:7" ht="30">
      <c r="A71" s="14">
        <v>70</v>
      </c>
      <c r="B71" s="1" t="s">
        <v>323</v>
      </c>
      <c r="C71" s="1" t="s">
        <v>489</v>
      </c>
      <c r="D71" s="6" t="s">
        <v>324</v>
      </c>
      <c r="E71" s="6" t="s">
        <v>462</v>
      </c>
      <c r="F71" s="13"/>
      <c r="G71" s="13"/>
    </row>
    <row r="72" spans="1:7" ht="45">
      <c r="A72" s="14">
        <v>71</v>
      </c>
      <c r="B72" s="1" t="s">
        <v>323</v>
      </c>
      <c r="C72" s="1" t="s">
        <v>489</v>
      </c>
      <c r="D72" s="6" t="s">
        <v>325</v>
      </c>
      <c r="E72" s="6" t="s">
        <v>511</v>
      </c>
      <c r="F72" s="13"/>
      <c r="G72" s="13"/>
    </row>
    <row r="73" spans="1:7" ht="60">
      <c r="A73" s="14">
        <v>72</v>
      </c>
      <c r="B73" s="1" t="s">
        <v>323</v>
      </c>
      <c r="C73" s="1" t="s">
        <v>490</v>
      </c>
      <c r="D73" s="6" t="s">
        <v>326</v>
      </c>
      <c r="E73" s="6" t="s">
        <v>512</v>
      </c>
      <c r="F73" s="13"/>
      <c r="G73" s="13"/>
    </row>
    <row r="74" spans="1:7" ht="75">
      <c r="A74" s="14">
        <v>73</v>
      </c>
      <c r="B74" s="1" t="s">
        <v>323</v>
      </c>
      <c r="C74" s="1" t="s">
        <v>489</v>
      </c>
      <c r="D74" s="6" t="s">
        <v>327</v>
      </c>
      <c r="E74" s="6" t="s">
        <v>513</v>
      </c>
      <c r="F74" s="13"/>
      <c r="G74" s="13"/>
    </row>
    <row r="75" spans="1:7" ht="45">
      <c r="A75" s="14">
        <v>74</v>
      </c>
      <c r="B75" s="1" t="s">
        <v>323</v>
      </c>
      <c r="C75" s="1" t="s">
        <v>489</v>
      </c>
      <c r="D75" s="6" t="s">
        <v>328</v>
      </c>
      <c r="E75" s="6" t="s">
        <v>470</v>
      </c>
      <c r="F75" s="13"/>
      <c r="G75" s="13"/>
    </row>
    <row r="76" spans="1:7" ht="60">
      <c r="A76" s="14">
        <v>75</v>
      </c>
      <c r="B76" s="1" t="s">
        <v>323</v>
      </c>
      <c r="C76" s="1" t="s">
        <v>489</v>
      </c>
      <c r="D76" s="6" t="s">
        <v>329</v>
      </c>
      <c r="E76" s="6" t="s">
        <v>470</v>
      </c>
      <c r="F76" s="13"/>
      <c r="G76" s="13"/>
    </row>
    <row r="77" spans="1:7" ht="150">
      <c r="A77" s="14">
        <v>76</v>
      </c>
      <c r="B77" s="1" t="s">
        <v>474</v>
      </c>
      <c r="C77" s="1" t="s">
        <v>7</v>
      </c>
      <c r="D77" s="6" t="s">
        <v>361</v>
      </c>
      <c r="E77" s="6" t="s">
        <v>375</v>
      </c>
      <c r="F77" s="13"/>
      <c r="G77" s="15"/>
    </row>
    <row r="78" spans="1:7" ht="45">
      <c r="A78" s="14">
        <v>77</v>
      </c>
      <c r="B78" s="1" t="s">
        <v>474</v>
      </c>
      <c r="C78" s="1" t="s">
        <v>7</v>
      </c>
      <c r="D78" s="6" t="s">
        <v>8</v>
      </c>
      <c r="E78" s="7" t="s">
        <v>360</v>
      </c>
      <c r="F78" s="13"/>
      <c r="G78" s="13"/>
    </row>
    <row r="79" spans="1:7" ht="105">
      <c r="A79" s="14">
        <v>78</v>
      </c>
      <c r="B79" s="1" t="s">
        <v>474</v>
      </c>
      <c r="C79" s="1" t="s">
        <v>7</v>
      </c>
      <c r="D79" s="7" t="s">
        <v>9</v>
      </c>
      <c r="E79" s="7" t="s">
        <v>376</v>
      </c>
      <c r="F79" s="13"/>
      <c r="G79" s="13"/>
    </row>
    <row r="80" spans="1:7" ht="45">
      <c r="A80" s="14">
        <v>79</v>
      </c>
      <c r="B80" s="1" t="s">
        <v>474</v>
      </c>
      <c r="C80" s="1" t="s">
        <v>7</v>
      </c>
      <c r="D80" s="7" t="s">
        <v>10</v>
      </c>
      <c r="E80" s="7" t="s">
        <v>377</v>
      </c>
      <c r="F80" s="13"/>
      <c r="G80" s="13"/>
    </row>
    <row r="81" spans="1:7" ht="60">
      <c r="A81" s="14">
        <v>80</v>
      </c>
      <c r="B81" s="1" t="s">
        <v>474</v>
      </c>
      <c r="C81" s="12" t="s">
        <v>362</v>
      </c>
      <c r="D81" s="7" t="s">
        <v>12</v>
      </c>
      <c r="E81" s="6" t="s">
        <v>11</v>
      </c>
      <c r="F81" s="13"/>
      <c r="G81" s="13"/>
    </row>
    <row r="82" spans="1:7" ht="90">
      <c r="A82" s="14">
        <v>81</v>
      </c>
      <c r="B82" s="1" t="s">
        <v>474</v>
      </c>
      <c r="C82" s="12" t="s">
        <v>362</v>
      </c>
      <c r="D82" s="7" t="s">
        <v>13</v>
      </c>
      <c r="E82" s="6" t="s">
        <v>14</v>
      </c>
      <c r="F82" s="13"/>
      <c r="G82" s="13"/>
    </row>
    <row r="83" spans="1:7" ht="45">
      <c r="A83" s="14">
        <v>82</v>
      </c>
      <c r="B83" s="1" t="s">
        <v>474</v>
      </c>
      <c r="C83" s="12" t="s">
        <v>362</v>
      </c>
      <c r="D83" s="7" t="s">
        <v>15</v>
      </c>
      <c r="E83" s="6" t="s">
        <v>16</v>
      </c>
      <c r="F83" s="13"/>
      <c r="G83" s="13"/>
    </row>
    <row r="84" spans="1:7" ht="60">
      <c r="A84" s="14">
        <v>83</v>
      </c>
      <c r="B84" s="1" t="s">
        <v>474</v>
      </c>
      <c r="C84" s="12" t="s">
        <v>362</v>
      </c>
      <c r="D84" s="7" t="s">
        <v>18</v>
      </c>
      <c r="E84" s="6" t="s">
        <v>17</v>
      </c>
      <c r="F84" s="13"/>
      <c r="G84" s="13"/>
    </row>
    <row r="85" spans="1:7" ht="60">
      <c r="A85" s="14">
        <v>84</v>
      </c>
      <c r="B85" s="1" t="s">
        <v>474</v>
      </c>
      <c r="C85" s="12" t="s">
        <v>362</v>
      </c>
      <c r="D85" s="6" t="s">
        <v>20</v>
      </c>
      <c r="E85" s="6" t="s">
        <v>19</v>
      </c>
      <c r="F85" s="13"/>
      <c r="G85" s="13"/>
    </row>
    <row r="86" spans="1:7" ht="75">
      <c r="A86" s="14">
        <v>85</v>
      </c>
      <c r="B86" s="1" t="s">
        <v>474</v>
      </c>
      <c r="C86" s="12" t="s">
        <v>363</v>
      </c>
      <c r="D86" s="7" t="s">
        <v>176</v>
      </c>
      <c r="E86" s="6" t="s">
        <v>22</v>
      </c>
      <c r="F86" s="13"/>
      <c r="G86" s="13"/>
    </row>
    <row r="87" spans="1:7" ht="75">
      <c r="A87" s="14">
        <v>86</v>
      </c>
      <c r="B87" s="1" t="s">
        <v>474</v>
      </c>
      <c r="C87" s="12" t="s">
        <v>363</v>
      </c>
      <c r="D87" s="7" t="s">
        <v>21</v>
      </c>
      <c r="E87" s="7" t="s">
        <v>378</v>
      </c>
      <c r="F87" s="13"/>
      <c r="G87" s="13"/>
    </row>
    <row r="88" spans="1:7" ht="45">
      <c r="A88" s="14">
        <v>87</v>
      </c>
      <c r="B88" s="1" t="s">
        <v>474</v>
      </c>
      <c r="C88" s="12" t="s">
        <v>363</v>
      </c>
      <c r="D88" s="7" t="s">
        <v>23</v>
      </c>
      <c r="E88" s="6" t="s">
        <v>24</v>
      </c>
      <c r="F88" s="13"/>
      <c r="G88" s="13"/>
    </row>
    <row r="89" spans="1:7" ht="90">
      <c r="A89" s="14">
        <v>88</v>
      </c>
      <c r="B89" s="1" t="s">
        <v>474</v>
      </c>
      <c r="C89" s="12" t="s">
        <v>364</v>
      </c>
      <c r="D89" s="7" t="s">
        <v>25</v>
      </c>
      <c r="E89" s="6" t="s">
        <v>402</v>
      </c>
      <c r="F89" s="13"/>
      <c r="G89" s="13"/>
    </row>
    <row r="90" spans="1:7" ht="90">
      <c r="A90" s="14">
        <v>89</v>
      </c>
      <c r="B90" s="1" t="s">
        <v>474</v>
      </c>
      <c r="C90" s="12" t="s">
        <v>364</v>
      </c>
      <c r="D90" s="7" t="s">
        <v>473</v>
      </c>
      <c r="E90" s="6" t="s">
        <v>402</v>
      </c>
      <c r="F90" s="13"/>
      <c r="G90" s="13"/>
    </row>
    <row r="91" spans="1:7" ht="120">
      <c r="A91" s="14">
        <v>90</v>
      </c>
      <c r="B91" s="1" t="s">
        <v>474</v>
      </c>
      <c r="C91" s="12" t="s">
        <v>364</v>
      </c>
      <c r="D91" s="7" t="s">
        <v>32</v>
      </c>
      <c r="E91" s="8" t="s">
        <v>31</v>
      </c>
      <c r="F91" s="13"/>
      <c r="G91" s="13"/>
    </row>
    <row r="92" spans="1:7" ht="105">
      <c r="A92" s="14">
        <v>91</v>
      </c>
      <c r="B92" s="1" t="s">
        <v>474</v>
      </c>
      <c r="C92" s="12" t="s">
        <v>364</v>
      </c>
      <c r="D92" s="7" t="s">
        <v>26</v>
      </c>
      <c r="E92" s="6" t="s">
        <v>27</v>
      </c>
      <c r="F92" s="13"/>
      <c r="G92" s="13"/>
    </row>
    <row r="93" spans="1:7" ht="60">
      <c r="A93" s="14">
        <v>92</v>
      </c>
      <c r="B93" s="1" t="s">
        <v>474</v>
      </c>
      <c r="C93" s="12" t="s">
        <v>364</v>
      </c>
      <c r="D93" s="7" t="s">
        <v>30</v>
      </c>
      <c r="E93" s="6" t="s">
        <v>379</v>
      </c>
      <c r="F93" s="13"/>
      <c r="G93" s="13"/>
    </row>
    <row r="94" spans="1:7" ht="90">
      <c r="A94" s="14">
        <v>93</v>
      </c>
      <c r="B94" s="1" t="s">
        <v>474</v>
      </c>
      <c r="C94" s="12" t="s">
        <v>364</v>
      </c>
      <c r="D94" s="7" t="s">
        <v>28</v>
      </c>
      <c r="E94" s="6" t="s">
        <v>29</v>
      </c>
      <c r="F94" s="13"/>
      <c r="G94" s="13"/>
    </row>
    <row r="95" spans="1:7" ht="75">
      <c r="A95" s="14">
        <v>94</v>
      </c>
      <c r="B95" s="1" t="s">
        <v>474</v>
      </c>
      <c r="C95" s="1" t="s">
        <v>344</v>
      </c>
      <c r="D95" s="13" t="s">
        <v>343</v>
      </c>
      <c r="E95" s="13" t="s">
        <v>464</v>
      </c>
      <c r="F95" s="13"/>
      <c r="G95" s="13"/>
    </row>
    <row r="96" spans="1:7" ht="60">
      <c r="A96" s="14">
        <v>95</v>
      </c>
      <c r="B96" s="1" t="s">
        <v>393</v>
      </c>
      <c r="C96" s="1" t="s">
        <v>171</v>
      </c>
      <c r="D96" s="7" t="s">
        <v>173</v>
      </c>
      <c r="E96" s="6" t="s">
        <v>415</v>
      </c>
      <c r="F96" s="13"/>
      <c r="G96" s="13"/>
    </row>
    <row r="97" spans="1:7" ht="75">
      <c r="A97" s="14">
        <v>96</v>
      </c>
      <c r="B97" s="1" t="s">
        <v>393</v>
      </c>
      <c r="C97" s="12" t="s">
        <v>393</v>
      </c>
      <c r="D97" s="6" t="s">
        <v>290</v>
      </c>
      <c r="E97" s="6" t="s">
        <v>172</v>
      </c>
      <c r="F97" s="13"/>
      <c r="G97" s="13"/>
    </row>
    <row r="98" spans="1:7" ht="60">
      <c r="A98" s="14">
        <v>97</v>
      </c>
      <c r="B98" s="1" t="s">
        <v>393</v>
      </c>
      <c r="C98" s="12" t="s">
        <v>393</v>
      </c>
      <c r="D98" s="6" t="s">
        <v>174</v>
      </c>
      <c r="E98" s="6" t="s">
        <v>175</v>
      </c>
      <c r="F98" s="13"/>
      <c r="G98" s="13"/>
    </row>
    <row r="99" spans="1:7" ht="45">
      <c r="A99" s="14">
        <v>98</v>
      </c>
      <c r="B99" s="1" t="s">
        <v>393</v>
      </c>
      <c r="C99" s="12" t="s">
        <v>394</v>
      </c>
      <c r="D99" s="7" t="s">
        <v>178</v>
      </c>
      <c r="E99" s="6" t="s">
        <v>177</v>
      </c>
      <c r="F99" s="13"/>
      <c r="G99" s="13"/>
    </row>
    <row r="100" spans="1:7" ht="60">
      <c r="A100" s="14">
        <v>99</v>
      </c>
      <c r="B100" s="1" t="s">
        <v>393</v>
      </c>
      <c r="C100" s="12" t="s">
        <v>394</v>
      </c>
      <c r="D100" s="7" t="s">
        <v>179</v>
      </c>
      <c r="E100" s="6" t="s">
        <v>177</v>
      </c>
      <c r="F100" s="13"/>
      <c r="G100" s="13"/>
    </row>
    <row r="101" spans="1:7" ht="60">
      <c r="A101" s="14">
        <v>100</v>
      </c>
      <c r="B101" s="1" t="s">
        <v>393</v>
      </c>
      <c r="C101" s="12" t="s">
        <v>394</v>
      </c>
      <c r="D101" s="7" t="s">
        <v>180</v>
      </c>
      <c r="E101" s="6" t="s">
        <v>177</v>
      </c>
      <c r="F101" s="13"/>
      <c r="G101" s="13"/>
    </row>
    <row r="102" spans="1:7" ht="60">
      <c r="A102" s="14">
        <v>101</v>
      </c>
      <c r="B102" s="12" t="s">
        <v>485</v>
      </c>
      <c r="C102" s="12" t="s">
        <v>300</v>
      </c>
      <c r="D102" s="12" t="s">
        <v>291</v>
      </c>
      <c r="E102" s="12" t="s">
        <v>446</v>
      </c>
      <c r="F102" s="13"/>
      <c r="G102" s="13"/>
    </row>
    <row r="103" spans="1:7" ht="60">
      <c r="A103" s="14">
        <v>102</v>
      </c>
      <c r="B103" s="12" t="s">
        <v>485</v>
      </c>
      <c r="C103" s="12" t="s">
        <v>300</v>
      </c>
      <c r="D103" s="13" t="s">
        <v>447</v>
      </c>
      <c r="E103" s="13" t="s">
        <v>448</v>
      </c>
      <c r="F103" s="13"/>
      <c r="G103" s="13"/>
    </row>
    <row r="104" spans="1:7" ht="60">
      <c r="A104" s="14">
        <v>103</v>
      </c>
      <c r="B104" s="12" t="s">
        <v>485</v>
      </c>
      <c r="C104" s="12" t="s">
        <v>300</v>
      </c>
      <c r="D104" s="13" t="s">
        <v>292</v>
      </c>
      <c r="E104" s="13" t="s">
        <v>448</v>
      </c>
      <c r="F104" s="13"/>
      <c r="G104" s="13"/>
    </row>
    <row r="105" spans="1:7" ht="60">
      <c r="A105" s="14">
        <v>104</v>
      </c>
      <c r="B105" s="12" t="s">
        <v>485</v>
      </c>
      <c r="C105" s="12" t="s">
        <v>300</v>
      </c>
      <c r="D105" s="13" t="s">
        <v>293</v>
      </c>
      <c r="E105" s="13" t="s">
        <v>450</v>
      </c>
      <c r="F105" s="13"/>
      <c r="G105" s="13"/>
    </row>
    <row r="106" spans="1:7" ht="75">
      <c r="A106" s="14">
        <v>105</v>
      </c>
      <c r="B106" s="12" t="s">
        <v>485</v>
      </c>
      <c r="C106" s="12" t="s">
        <v>300</v>
      </c>
      <c r="D106" s="13" t="s">
        <v>294</v>
      </c>
      <c r="E106" s="13" t="s">
        <v>451</v>
      </c>
      <c r="F106" s="13"/>
      <c r="G106" s="13"/>
    </row>
    <row r="107" spans="1:7" ht="60">
      <c r="A107" s="14">
        <v>106</v>
      </c>
      <c r="B107" s="12" t="s">
        <v>485</v>
      </c>
      <c r="C107" s="12" t="s">
        <v>300</v>
      </c>
      <c r="D107" s="13" t="s">
        <v>295</v>
      </c>
      <c r="E107" s="13" t="s">
        <v>463</v>
      </c>
      <c r="F107" s="13"/>
      <c r="G107" s="13"/>
    </row>
    <row r="108" spans="1:7" ht="60">
      <c r="A108" s="14">
        <v>107</v>
      </c>
      <c r="B108" s="12" t="s">
        <v>485</v>
      </c>
      <c r="C108" s="13" t="s">
        <v>301</v>
      </c>
      <c r="D108" s="13" t="s">
        <v>296</v>
      </c>
      <c r="E108" s="13" t="s">
        <v>464</v>
      </c>
      <c r="F108" s="13"/>
      <c r="G108" s="13"/>
    </row>
    <row r="109" spans="1:7" ht="60">
      <c r="A109" s="14">
        <v>108</v>
      </c>
      <c r="B109" s="12" t="s">
        <v>485</v>
      </c>
      <c r="C109" s="13" t="s">
        <v>302</v>
      </c>
      <c r="D109" s="13" t="s">
        <v>297</v>
      </c>
      <c r="E109" s="13" t="s">
        <v>465</v>
      </c>
      <c r="F109" s="13"/>
      <c r="G109" s="13"/>
    </row>
    <row r="110" spans="1:7" ht="60">
      <c r="A110" s="14">
        <v>109</v>
      </c>
      <c r="B110" s="12" t="s">
        <v>485</v>
      </c>
      <c r="C110" s="13" t="s">
        <v>302</v>
      </c>
      <c r="D110" s="13" t="s">
        <v>298</v>
      </c>
      <c r="E110" s="13" t="s">
        <v>452</v>
      </c>
      <c r="F110" s="13"/>
      <c r="G110" s="13"/>
    </row>
    <row r="111" spans="1:7" ht="60">
      <c r="A111" s="14">
        <v>110</v>
      </c>
      <c r="B111" s="12" t="s">
        <v>485</v>
      </c>
      <c r="C111" s="13" t="s">
        <v>302</v>
      </c>
      <c r="D111" s="13" t="s">
        <v>299</v>
      </c>
      <c r="E111" s="13" t="s">
        <v>466</v>
      </c>
      <c r="F111" s="13"/>
      <c r="G111" s="13"/>
    </row>
    <row r="112" spans="1:7" ht="60">
      <c r="A112" s="14">
        <v>111</v>
      </c>
      <c r="B112" s="1" t="s">
        <v>248</v>
      </c>
      <c r="C112" s="1" t="s">
        <v>385</v>
      </c>
      <c r="D112" s="7" t="s">
        <v>311</v>
      </c>
      <c r="E112" s="6" t="s">
        <v>249</v>
      </c>
      <c r="F112" s="13"/>
      <c r="G112" s="13"/>
    </row>
    <row r="113" spans="1:7" ht="45">
      <c r="A113" s="14">
        <v>112</v>
      </c>
      <c r="B113" s="1" t="s">
        <v>248</v>
      </c>
      <c r="C113" s="1" t="s">
        <v>385</v>
      </c>
      <c r="D113" s="7" t="s">
        <v>471</v>
      </c>
      <c r="E113" s="7" t="s">
        <v>457</v>
      </c>
      <c r="F113" s="13"/>
      <c r="G113" s="13"/>
    </row>
    <row r="114" spans="1:7" ht="75">
      <c r="A114" s="14">
        <v>113</v>
      </c>
      <c r="B114" s="1" t="s">
        <v>248</v>
      </c>
      <c r="C114" s="1" t="s">
        <v>385</v>
      </c>
      <c r="D114" s="7" t="s">
        <v>312</v>
      </c>
      <c r="E114" s="6" t="s">
        <v>251</v>
      </c>
      <c r="F114" s="13"/>
      <c r="G114" s="13"/>
    </row>
    <row r="115" spans="1:7" ht="75">
      <c r="A115" s="14">
        <v>114</v>
      </c>
      <c r="B115" s="1" t="s">
        <v>248</v>
      </c>
      <c r="C115" s="1" t="s">
        <v>487</v>
      </c>
      <c r="D115" s="7" t="s">
        <v>313</v>
      </c>
      <c r="E115" s="7" t="s">
        <v>458</v>
      </c>
      <c r="F115" s="13"/>
      <c r="G115" s="13"/>
    </row>
    <row r="116" spans="1:7" ht="60">
      <c r="A116" s="14">
        <v>115</v>
      </c>
      <c r="B116" s="1" t="s">
        <v>248</v>
      </c>
      <c r="C116" s="1" t="s">
        <v>487</v>
      </c>
      <c r="D116" s="7" t="s">
        <v>472</v>
      </c>
      <c r="E116" s="7" t="s">
        <v>124</v>
      </c>
      <c r="F116" s="13"/>
      <c r="G116" s="13"/>
    </row>
    <row r="117" spans="1:7" ht="30">
      <c r="A117" s="14">
        <v>116</v>
      </c>
      <c r="B117" s="1" t="s">
        <v>248</v>
      </c>
      <c r="C117" s="1" t="s">
        <v>385</v>
      </c>
      <c r="D117" s="7" t="s">
        <v>318</v>
      </c>
      <c r="E117" s="7" t="s">
        <v>459</v>
      </c>
      <c r="F117" s="13"/>
      <c r="G117" s="13"/>
    </row>
    <row r="118" spans="1:7" ht="75">
      <c r="A118" s="14">
        <v>117</v>
      </c>
      <c r="B118" s="1" t="s">
        <v>248</v>
      </c>
      <c r="C118" s="1" t="s">
        <v>488</v>
      </c>
      <c r="D118" s="6" t="s">
        <v>314</v>
      </c>
      <c r="E118" s="6" t="s">
        <v>407</v>
      </c>
      <c r="F118" s="13"/>
      <c r="G118" s="13"/>
    </row>
    <row r="119" spans="1:7" ht="45">
      <c r="A119" s="14">
        <v>118</v>
      </c>
      <c r="B119" s="1" t="s">
        <v>248</v>
      </c>
      <c r="C119" s="1" t="s">
        <v>385</v>
      </c>
      <c r="D119" s="6" t="s">
        <v>250</v>
      </c>
      <c r="E119" s="6" t="s">
        <v>126</v>
      </c>
      <c r="F119" s="13"/>
      <c r="G119" s="13"/>
    </row>
    <row r="120" spans="1:7" ht="60">
      <c r="A120" s="14">
        <v>119</v>
      </c>
      <c r="B120" s="1" t="s">
        <v>248</v>
      </c>
      <c r="C120" s="1" t="s">
        <v>488</v>
      </c>
      <c r="D120" s="6" t="s">
        <v>319</v>
      </c>
      <c r="E120" s="6" t="s">
        <v>460</v>
      </c>
      <c r="F120" s="13"/>
      <c r="G120" s="13"/>
    </row>
    <row r="121" spans="1:7" ht="60">
      <c r="A121" s="14">
        <v>120</v>
      </c>
      <c r="B121" s="1" t="s">
        <v>248</v>
      </c>
      <c r="C121" s="1" t="s">
        <v>488</v>
      </c>
      <c r="D121" s="6" t="s">
        <v>320</v>
      </c>
      <c r="E121" s="6" t="s">
        <v>468</v>
      </c>
      <c r="F121" s="13"/>
      <c r="G121" s="13"/>
    </row>
    <row r="122" spans="1:7" ht="30">
      <c r="A122" s="14">
        <v>121</v>
      </c>
      <c r="B122" s="1" t="s">
        <v>248</v>
      </c>
      <c r="C122" s="1" t="s">
        <v>488</v>
      </c>
      <c r="D122" s="6" t="s">
        <v>321</v>
      </c>
      <c r="E122" s="6" t="s">
        <v>461</v>
      </c>
      <c r="F122" s="13"/>
      <c r="G122" s="13"/>
    </row>
    <row r="123" spans="1:7" ht="45">
      <c r="A123" s="14">
        <v>122</v>
      </c>
      <c r="B123" s="1" t="s">
        <v>477</v>
      </c>
      <c r="C123" s="12" t="s">
        <v>373</v>
      </c>
      <c r="D123" s="6" t="s">
        <v>306</v>
      </c>
      <c r="E123" s="6" t="s">
        <v>374</v>
      </c>
      <c r="F123" s="13"/>
      <c r="G123" s="13"/>
    </row>
    <row r="124" spans="1:7" ht="60">
      <c r="A124" s="14">
        <v>123</v>
      </c>
      <c r="B124" s="1" t="s">
        <v>477</v>
      </c>
      <c r="C124" s="12" t="s">
        <v>373</v>
      </c>
      <c r="D124" s="6" t="s">
        <v>90</v>
      </c>
      <c r="E124" s="6" t="s">
        <v>91</v>
      </c>
      <c r="F124" s="13"/>
      <c r="G124" s="13"/>
    </row>
    <row r="125" spans="1:7" ht="105">
      <c r="A125" s="14">
        <v>124</v>
      </c>
      <c r="B125" s="1" t="s">
        <v>477</v>
      </c>
      <c r="C125" s="12" t="s">
        <v>373</v>
      </c>
      <c r="D125" s="6" t="s">
        <v>92</v>
      </c>
      <c r="E125" s="6" t="s">
        <v>93</v>
      </c>
      <c r="F125" s="13"/>
      <c r="G125" s="13"/>
    </row>
    <row r="126" spans="1:7" ht="75">
      <c r="A126" s="14">
        <v>125</v>
      </c>
      <c r="B126" s="1" t="s">
        <v>477</v>
      </c>
      <c r="C126" s="12" t="s">
        <v>373</v>
      </c>
      <c r="D126" s="6" t="s">
        <v>94</v>
      </c>
      <c r="E126" s="6" t="s">
        <v>95</v>
      </c>
      <c r="F126" s="13"/>
      <c r="G126" s="13"/>
    </row>
    <row r="127" spans="1:7" ht="30">
      <c r="A127" s="14">
        <v>126</v>
      </c>
      <c r="B127" s="1" t="s">
        <v>477</v>
      </c>
      <c r="C127" s="12" t="s">
        <v>373</v>
      </c>
      <c r="D127" s="6" t="s">
        <v>316</v>
      </c>
      <c r="E127" s="6" t="s">
        <v>404</v>
      </c>
      <c r="F127" s="13"/>
      <c r="G127" s="13"/>
    </row>
    <row r="128" spans="1:7" ht="30">
      <c r="A128" s="14">
        <v>127</v>
      </c>
      <c r="B128" s="1" t="s">
        <v>477</v>
      </c>
      <c r="C128" s="12" t="s">
        <v>373</v>
      </c>
      <c r="D128" s="6" t="s">
        <v>317</v>
      </c>
      <c r="E128" s="6" t="s">
        <v>380</v>
      </c>
      <c r="F128" s="13"/>
      <c r="G128" s="13"/>
    </row>
    <row r="129" spans="1:7" ht="60">
      <c r="A129" s="14">
        <v>128</v>
      </c>
      <c r="B129" s="1" t="s">
        <v>477</v>
      </c>
      <c r="C129" s="12" t="s">
        <v>373</v>
      </c>
      <c r="D129" s="6" t="s">
        <v>96</v>
      </c>
      <c r="E129" s="6" t="s">
        <v>97</v>
      </c>
      <c r="F129" s="13"/>
      <c r="G129" s="13"/>
    </row>
    <row r="130" spans="1:7" ht="60">
      <c r="A130" s="14">
        <v>129</v>
      </c>
      <c r="B130" s="1" t="s">
        <v>477</v>
      </c>
      <c r="C130" s="12" t="s">
        <v>373</v>
      </c>
      <c r="D130" s="6" t="s">
        <v>308</v>
      </c>
      <c r="E130" s="6" t="s">
        <v>97</v>
      </c>
      <c r="F130" s="13"/>
      <c r="G130" s="13"/>
    </row>
    <row r="131" spans="1:7" ht="60">
      <c r="A131" s="14">
        <v>130</v>
      </c>
      <c r="B131" s="1" t="s">
        <v>477</v>
      </c>
      <c r="C131" s="12" t="s">
        <v>373</v>
      </c>
      <c r="D131" s="6" t="s">
        <v>98</v>
      </c>
      <c r="E131" s="6" t="s">
        <v>99</v>
      </c>
      <c r="F131" s="13"/>
      <c r="G131" s="13"/>
    </row>
    <row r="132" spans="1:7" ht="30">
      <c r="A132" s="14">
        <v>131</v>
      </c>
      <c r="B132" s="1" t="s">
        <v>477</v>
      </c>
      <c r="C132" s="12" t="s">
        <v>373</v>
      </c>
      <c r="D132" s="6" t="s">
        <v>100</v>
      </c>
      <c r="E132" s="6" t="s">
        <v>101</v>
      </c>
      <c r="F132" s="13"/>
      <c r="G132" s="13"/>
    </row>
    <row r="133" spans="1:7" ht="90">
      <c r="A133" s="14">
        <v>132</v>
      </c>
      <c r="B133" s="1" t="s">
        <v>477</v>
      </c>
      <c r="C133" s="12" t="s">
        <v>373</v>
      </c>
      <c r="D133" s="6" t="s">
        <v>102</v>
      </c>
      <c r="E133" s="6" t="s">
        <v>103</v>
      </c>
      <c r="F133" s="13"/>
      <c r="G133" s="13"/>
    </row>
    <row r="134" spans="1:7" ht="30">
      <c r="A134" s="14">
        <v>133</v>
      </c>
      <c r="B134" s="1" t="s">
        <v>477</v>
      </c>
      <c r="C134" s="12" t="s">
        <v>373</v>
      </c>
      <c r="D134" s="6" t="s">
        <v>104</v>
      </c>
      <c r="E134" s="6" t="s">
        <v>105</v>
      </c>
      <c r="F134" s="13"/>
      <c r="G134" s="13"/>
    </row>
    <row r="135" spans="1:7" ht="60">
      <c r="A135" s="14">
        <v>134</v>
      </c>
      <c r="B135" s="1" t="s">
        <v>477</v>
      </c>
      <c r="C135" s="12" t="s">
        <v>373</v>
      </c>
      <c r="D135" s="6" t="s">
        <v>106</v>
      </c>
      <c r="E135" s="6" t="s">
        <v>107</v>
      </c>
      <c r="F135" s="13"/>
      <c r="G135" s="13"/>
    </row>
    <row r="136" spans="1:7" ht="45">
      <c r="A136" s="14">
        <v>135</v>
      </c>
      <c r="B136" s="1" t="s">
        <v>477</v>
      </c>
      <c r="C136" s="12" t="s">
        <v>373</v>
      </c>
      <c r="D136" s="6" t="s">
        <v>115</v>
      </c>
      <c r="E136" s="6" t="s">
        <v>381</v>
      </c>
      <c r="F136" s="13"/>
      <c r="G136" s="13"/>
    </row>
    <row r="137" spans="1:7" ht="30">
      <c r="A137" s="14">
        <v>136</v>
      </c>
      <c r="B137" s="1" t="s">
        <v>477</v>
      </c>
      <c r="C137" s="12" t="s">
        <v>373</v>
      </c>
      <c r="D137" s="6" t="s">
        <v>108</v>
      </c>
      <c r="E137" s="6" t="s">
        <v>109</v>
      </c>
      <c r="F137" s="13"/>
      <c r="G137" s="13"/>
    </row>
    <row r="138" spans="1:7" ht="45">
      <c r="A138" s="14">
        <v>137</v>
      </c>
      <c r="B138" s="1" t="s">
        <v>477</v>
      </c>
      <c r="C138" s="12" t="s">
        <v>373</v>
      </c>
      <c r="D138" s="6" t="s">
        <v>114</v>
      </c>
      <c r="E138" s="6" t="s">
        <v>110</v>
      </c>
      <c r="F138" s="13"/>
      <c r="G138" s="13"/>
    </row>
    <row r="139" spans="1:7" ht="45">
      <c r="A139" s="14">
        <v>138</v>
      </c>
      <c r="B139" s="1" t="s">
        <v>477</v>
      </c>
      <c r="C139" s="12" t="s">
        <v>373</v>
      </c>
      <c r="D139" s="6" t="s">
        <v>111</v>
      </c>
      <c r="E139" s="6" t="s">
        <v>112</v>
      </c>
      <c r="F139" s="13"/>
      <c r="G139" s="13"/>
    </row>
    <row r="140" spans="1:7" ht="45">
      <c r="A140" s="14">
        <v>139</v>
      </c>
      <c r="B140" s="1" t="s">
        <v>477</v>
      </c>
      <c r="C140" s="12" t="s">
        <v>373</v>
      </c>
      <c r="D140" s="7" t="s">
        <v>113</v>
      </c>
      <c r="E140" s="7" t="s">
        <v>382</v>
      </c>
      <c r="F140" s="13"/>
      <c r="G140" s="13"/>
    </row>
    <row r="141" spans="1:7" ht="45">
      <c r="A141" s="14">
        <v>140</v>
      </c>
      <c r="B141" s="1" t="s">
        <v>477</v>
      </c>
      <c r="C141" s="12" t="s">
        <v>373</v>
      </c>
      <c r="D141" s="7" t="s">
        <v>116</v>
      </c>
      <c r="E141" s="7" t="s">
        <v>405</v>
      </c>
      <c r="F141" s="13"/>
      <c r="G141" s="13"/>
    </row>
    <row r="142" spans="1:7" ht="60">
      <c r="A142" s="14">
        <v>141</v>
      </c>
      <c r="B142" s="1" t="s">
        <v>477</v>
      </c>
      <c r="C142" s="12" t="s">
        <v>373</v>
      </c>
      <c r="D142" s="7" t="s">
        <v>117</v>
      </c>
      <c r="E142" s="6" t="s">
        <v>118</v>
      </c>
      <c r="F142" s="13"/>
      <c r="G142" s="13"/>
    </row>
    <row r="143" spans="1:7" ht="75">
      <c r="A143" s="14">
        <v>142</v>
      </c>
      <c r="B143" s="1" t="s">
        <v>477</v>
      </c>
      <c r="C143" s="12" t="s">
        <v>373</v>
      </c>
      <c r="D143" s="7" t="s">
        <v>119</v>
      </c>
      <c r="E143" s="7" t="s">
        <v>383</v>
      </c>
      <c r="F143" s="13"/>
      <c r="G143" s="13"/>
    </row>
    <row r="144" spans="1:7" ht="45">
      <c r="A144" s="14">
        <v>143</v>
      </c>
      <c r="B144" s="1" t="s">
        <v>477</v>
      </c>
      <c r="C144" s="12" t="s">
        <v>373</v>
      </c>
      <c r="D144" s="7" t="s">
        <v>120</v>
      </c>
      <c r="E144" s="7" t="s">
        <v>384</v>
      </c>
      <c r="F144" s="13"/>
      <c r="G144" s="13"/>
    </row>
    <row r="145" spans="1:7" ht="45">
      <c r="A145" s="14">
        <v>144</v>
      </c>
      <c r="B145" s="1" t="s">
        <v>477</v>
      </c>
      <c r="C145" s="12" t="s">
        <v>373</v>
      </c>
      <c r="D145" s="6" t="s">
        <v>439</v>
      </c>
      <c r="E145" s="6" t="s">
        <v>121</v>
      </c>
      <c r="F145" s="13"/>
      <c r="G145" s="13"/>
    </row>
    <row r="146" spans="1:7" ht="30">
      <c r="A146" s="14">
        <v>145</v>
      </c>
      <c r="B146" s="1" t="s">
        <v>477</v>
      </c>
      <c r="C146" s="12" t="s">
        <v>373</v>
      </c>
      <c r="D146" s="10" t="s">
        <v>307</v>
      </c>
      <c r="E146" s="9" t="s">
        <v>406</v>
      </c>
      <c r="F146" s="13"/>
      <c r="G146" s="13"/>
    </row>
    <row r="147" spans="1:7" ht="45">
      <c r="A147" s="14">
        <v>146</v>
      </c>
      <c r="B147" s="1" t="s">
        <v>477</v>
      </c>
      <c r="C147" s="12" t="s">
        <v>373</v>
      </c>
      <c r="D147" s="10" t="s">
        <v>309</v>
      </c>
      <c r="E147" s="9" t="s">
        <v>387</v>
      </c>
      <c r="F147" s="13"/>
      <c r="G147" s="13"/>
    </row>
    <row r="148" spans="1:7" ht="30">
      <c r="A148" s="14">
        <v>147</v>
      </c>
      <c r="B148" s="1" t="s">
        <v>477</v>
      </c>
      <c r="C148" s="12" t="s">
        <v>373</v>
      </c>
      <c r="D148" s="10" t="s">
        <v>310</v>
      </c>
      <c r="E148" s="9" t="s">
        <v>388</v>
      </c>
      <c r="F148" s="13"/>
      <c r="G148" s="13"/>
    </row>
    <row r="149" spans="1:7" ht="75">
      <c r="A149" s="14">
        <v>148</v>
      </c>
      <c r="B149" s="1" t="s">
        <v>477</v>
      </c>
      <c r="C149" s="12" t="s">
        <v>385</v>
      </c>
      <c r="D149" s="6" t="s">
        <v>514</v>
      </c>
      <c r="E149" s="6" t="s">
        <v>407</v>
      </c>
      <c r="F149" s="13"/>
      <c r="G149" s="13"/>
    </row>
    <row r="150" spans="1:7" ht="75">
      <c r="A150" s="14">
        <v>149</v>
      </c>
      <c r="B150" s="1" t="s">
        <v>477</v>
      </c>
      <c r="C150" s="12" t="s">
        <v>385</v>
      </c>
      <c r="D150" s="6" t="s">
        <v>122</v>
      </c>
      <c r="E150" s="6" t="s">
        <v>123</v>
      </c>
      <c r="F150" s="13"/>
      <c r="G150" s="13"/>
    </row>
    <row r="151" spans="1:7" ht="45">
      <c r="A151" s="14">
        <v>150</v>
      </c>
      <c r="B151" s="1" t="s">
        <v>477</v>
      </c>
      <c r="C151" s="12" t="s">
        <v>385</v>
      </c>
      <c r="D151" s="6" t="s">
        <v>125</v>
      </c>
      <c r="E151" s="6" t="s">
        <v>126</v>
      </c>
      <c r="F151" s="13"/>
      <c r="G151" s="13"/>
    </row>
    <row r="152" spans="1:7" ht="75">
      <c r="A152" s="14">
        <v>151</v>
      </c>
      <c r="B152" s="1" t="s">
        <v>477</v>
      </c>
      <c r="C152" s="12" t="s">
        <v>373</v>
      </c>
      <c r="D152" s="6" t="s">
        <v>386</v>
      </c>
      <c r="E152" s="6" t="s">
        <v>127</v>
      </c>
      <c r="F152" s="13"/>
      <c r="G152" s="13"/>
    </row>
    <row r="153" spans="1:7" ht="180">
      <c r="A153" s="14">
        <v>152</v>
      </c>
      <c r="B153" s="1" t="s">
        <v>477</v>
      </c>
      <c r="C153" s="12" t="s">
        <v>385</v>
      </c>
      <c r="D153" s="6" t="s">
        <v>128</v>
      </c>
      <c r="E153" s="6" t="s">
        <v>129</v>
      </c>
      <c r="F153" s="13"/>
      <c r="G153" s="13"/>
    </row>
    <row r="154" spans="1:7" ht="45">
      <c r="A154" s="14">
        <v>153</v>
      </c>
      <c r="B154" s="1" t="s">
        <v>480</v>
      </c>
      <c r="C154" s="1" t="s">
        <v>181</v>
      </c>
      <c r="D154" s="7" t="s">
        <v>184</v>
      </c>
      <c r="E154" s="6" t="s">
        <v>395</v>
      </c>
      <c r="F154" s="13"/>
      <c r="G154" s="13"/>
    </row>
    <row r="155" spans="1:7" ht="45">
      <c r="A155" s="14">
        <v>154</v>
      </c>
      <c r="B155" s="1" t="s">
        <v>480</v>
      </c>
      <c r="C155" s="1" t="s">
        <v>181</v>
      </c>
      <c r="D155" s="6" t="s">
        <v>182</v>
      </c>
      <c r="E155" s="6" t="s">
        <v>183</v>
      </c>
      <c r="F155" s="13"/>
      <c r="G155" s="6"/>
    </row>
    <row r="156" spans="1:7" ht="45">
      <c r="A156" s="14">
        <v>155</v>
      </c>
      <c r="B156" s="1" t="s">
        <v>480</v>
      </c>
      <c r="C156" s="1" t="s">
        <v>181</v>
      </c>
      <c r="D156" s="6" t="s">
        <v>185</v>
      </c>
      <c r="E156" s="6" t="s">
        <v>395</v>
      </c>
      <c r="F156" s="13"/>
      <c r="G156" s="13"/>
    </row>
    <row r="157" spans="1:7" ht="45">
      <c r="A157" s="14">
        <v>156</v>
      </c>
      <c r="B157" s="1" t="s">
        <v>480</v>
      </c>
      <c r="C157" s="1" t="s">
        <v>181</v>
      </c>
      <c r="D157" s="7" t="s">
        <v>186</v>
      </c>
      <c r="E157" s="7" t="s">
        <v>416</v>
      </c>
      <c r="F157" s="13"/>
      <c r="G157" s="13"/>
    </row>
    <row r="158" spans="1:7" ht="45">
      <c r="A158" s="14">
        <v>157</v>
      </c>
      <c r="B158" s="1" t="s">
        <v>480</v>
      </c>
      <c r="C158" s="1" t="s">
        <v>181</v>
      </c>
      <c r="D158" s="7" t="s">
        <v>187</v>
      </c>
      <c r="E158" s="7" t="s">
        <v>396</v>
      </c>
      <c r="F158" s="13"/>
      <c r="G158" s="13"/>
    </row>
    <row r="159" spans="1:7" ht="60">
      <c r="A159" s="14">
        <v>158</v>
      </c>
      <c r="B159" s="1" t="s">
        <v>480</v>
      </c>
      <c r="C159" s="1" t="s">
        <v>181</v>
      </c>
      <c r="D159" s="7" t="s">
        <v>188</v>
      </c>
      <c r="E159" s="6" t="s">
        <v>395</v>
      </c>
      <c r="F159" s="13"/>
      <c r="G159" s="13"/>
    </row>
    <row r="160" spans="1:7" ht="45">
      <c r="A160" s="14">
        <v>159</v>
      </c>
      <c r="B160" s="1" t="s">
        <v>480</v>
      </c>
      <c r="C160" s="1" t="s">
        <v>181</v>
      </c>
      <c r="D160" s="6" t="s">
        <v>189</v>
      </c>
      <c r="E160" s="6" t="s">
        <v>190</v>
      </c>
      <c r="F160" s="13"/>
      <c r="G160" s="13"/>
    </row>
    <row r="161" spans="1:7" ht="45">
      <c r="A161" s="14">
        <v>160</v>
      </c>
      <c r="B161" s="1" t="s">
        <v>480</v>
      </c>
      <c r="C161" s="1" t="s">
        <v>181</v>
      </c>
      <c r="D161" s="6" t="s">
        <v>191</v>
      </c>
      <c r="E161" s="6" t="s">
        <v>192</v>
      </c>
      <c r="F161" s="13"/>
      <c r="G161" s="13"/>
    </row>
    <row r="162" spans="1:7" ht="45">
      <c r="A162" s="14">
        <v>161</v>
      </c>
      <c r="B162" s="1" t="s">
        <v>480</v>
      </c>
      <c r="C162" s="1" t="s">
        <v>181</v>
      </c>
      <c r="D162" s="6" t="s">
        <v>193</v>
      </c>
      <c r="E162" s="6" t="s">
        <v>194</v>
      </c>
      <c r="F162" s="13"/>
      <c r="G162" s="13"/>
    </row>
    <row r="163" spans="1:7" ht="45">
      <c r="A163" s="14">
        <v>162</v>
      </c>
      <c r="B163" s="1" t="s">
        <v>480</v>
      </c>
      <c r="C163" s="1" t="s">
        <v>181</v>
      </c>
      <c r="D163" s="6" t="s">
        <v>195</v>
      </c>
      <c r="E163" s="6" t="s">
        <v>196</v>
      </c>
      <c r="F163" s="13"/>
      <c r="G163" s="13"/>
    </row>
    <row r="164" spans="1:7" ht="45">
      <c r="A164" s="14">
        <v>163</v>
      </c>
      <c r="B164" s="1" t="s">
        <v>480</v>
      </c>
      <c r="C164" s="1" t="s">
        <v>181</v>
      </c>
      <c r="D164" s="6" t="s">
        <v>197</v>
      </c>
      <c r="E164" s="6" t="s">
        <v>198</v>
      </c>
      <c r="F164" s="13"/>
      <c r="G164" s="13"/>
    </row>
    <row r="165" spans="1:7" ht="75">
      <c r="A165" s="14">
        <v>164</v>
      </c>
      <c r="B165" s="1" t="s">
        <v>480</v>
      </c>
      <c r="C165" s="1" t="s">
        <v>181</v>
      </c>
      <c r="D165" s="6" t="s">
        <v>397</v>
      </c>
      <c r="E165" s="6" t="s">
        <v>199</v>
      </c>
      <c r="F165" s="13"/>
      <c r="G165" s="13"/>
    </row>
    <row r="166" spans="1:7" ht="75">
      <c r="A166" s="14">
        <v>165</v>
      </c>
      <c r="B166" s="1" t="s">
        <v>480</v>
      </c>
      <c r="C166" s="1" t="s">
        <v>181</v>
      </c>
      <c r="D166" s="6" t="s">
        <v>398</v>
      </c>
      <c r="E166" s="6" t="s">
        <v>200</v>
      </c>
      <c r="F166" s="13"/>
      <c r="G166" s="13"/>
    </row>
    <row r="167" spans="1:7" ht="45">
      <c r="A167" s="14">
        <v>166</v>
      </c>
      <c r="B167" s="1" t="s">
        <v>480</v>
      </c>
      <c r="C167" s="1" t="s">
        <v>181</v>
      </c>
      <c r="D167" s="6" t="s">
        <v>201</v>
      </c>
      <c r="E167" s="6" t="s">
        <v>202</v>
      </c>
      <c r="F167" s="13"/>
      <c r="G167" s="13"/>
    </row>
    <row r="168" spans="1:7" ht="60">
      <c r="A168" s="14">
        <v>167</v>
      </c>
      <c r="B168" s="1" t="s">
        <v>481</v>
      </c>
      <c r="C168" s="1" t="s">
        <v>229</v>
      </c>
      <c r="D168" s="6" t="s">
        <v>230</v>
      </c>
      <c r="E168" s="6" t="s">
        <v>417</v>
      </c>
      <c r="F168" s="13"/>
      <c r="G168" s="13"/>
    </row>
    <row r="169" spans="1:7" ht="60">
      <c r="A169" s="14">
        <v>168</v>
      </c>
      <c r="B169" s="1" t="s">
        <v>481</v>
      </c>
      <c r="C169" s="1" t="s">
        <v>229</v>
      </c>
      <c r="D169" s="6" t="s">
        <v>231</v>
      </c>
      <c r="E169" s="6" t="s">
        <v>232</v>
      </c>
      <c r="F169" s="13"/>
      <c r="G169" s="13"/>
    </row>
    <row r="170" spans="1:7" ht="75">
      <c r="A170" s="14">
        <v>169</v>
      </c>
      <c r="B170" s="1" t="s">
        <v>481</v>
      </c>
      <c r="C170" s="1" t="s">
        <v>229</v>
      </c>
      <c r="D170" s="6" t="s">
        <v>238</v>
      </c>
      <c r="E170" s="6" t="s">
        <v>233</v>
      </c>
      <c r="F170" s="13"/>
      <c r="G170" s="13"/>
    </row>
    <row r="171" spans="1:7" ht="60">
      <c r="A171" s="14">
        <v>170</v>
      </c>
      <c r="B171" s="1" t="s">
        <v>481</v>
      </c>
      <c r="C171" s="1" t="s">
        <v>229</v>
      </c>
      <c r="D171" s="6" t="s">
        <v>236</v>
      </c>
      <c r="E171" s="6" t="s">
        <v>234</v>
      </c>
      <c r="F171" s="13"/>
      <c r="G171" s="13"/>
    </row>
    <row r="172" spans="1:7" ht="30">
      <c r="A172" s="14">
        <v>171</v>
      </c>
      <c r="B172" s="1" t="s">
        <v>481</v>
      </c>
      <c r="C172" s="12" t="s">
        <v>252</v>
      </c>
      <c r="D172" s="7" t="s">
        <v>235</v>
      </c>
      <c r="E172" s="7" t="s">
        <v>399</v>
      </c>
      <c r="F172" s="13"/>
      <c r="G172" s="13"/>
    </row>
    <row r="173" spans="1:7" ht="45">
      <c r="A173" s="14">
        <v>172</v>
      </c>
      <c r="B173" s="1" t="s">
        <v>481</v>
      </c>
      <c r="C173" s="12" t="s">
        <v>252</v>
      </c>
      <c r="D173" s="7" t="s">
        <v>237</v>
      </c>
      <c r="E173" s="6" t="s">
        <v>400</v>
      </c>
      <c r="F173" s="13"/>
      <c r="G173" s="13"/>
    </row>
    <row r="174" spans="1:7" ht="75">
      <c r="A174" s="14">
        <v>173</v>
      </c>
      <c r="B174" s="1" t="s">
        <v>481</v>
      </c>
      <c r="C174" s="13" t="s">
        <v>401</v>
      </c>
      <c r="D174" s="7" t="s">
        <v>239</v>
      </c>
      <c r="E174" s="7" t="s">
        <v>418</v>
      </c>
      <c r="F174" s="13"/>
      <c r="G174" s="13"/>
    </row>
    <row r="175" spans="1:7" ht="45">
      <c r="A175" s="14">
        <v>174</v>
      </c>
      <c r="B175" s="1" t="s">
        <v>481</v>
      </c>
      <c r="C175" s="13" t="s">
        <v>401</v>
      </c>
      <c r="D175" s="7" t="s">
        <v>341</v>
      </c>
      <c r="E175" s="7" t="s">
        <v>419</v>
      </c>
      <c r="F175" s="13"/>
      <c r="G175" s="13"/>
    </row>
    <row r="176" spans="1:7" ht="45">
      <c r="A176" s="14">
        <v>175</v>
      </c>
      <c r="B176" s="1" t="s">
        <v>481</v>
      </c>
      <c r="C176" s="13" t="s">
        <v>401</v>
      </c>
      <c r="D176" s="7" t="s">
        <v>342</v>
      </c>
      <c r="E176" s="7" t="s">
        <v>420</v>
      </c>
      <c r="F176" s="13"/>
      <c r="G176" s="13"/>
    </row>
    <row r="177" spans="1:7" ht="45">
      <c r="A177" s="14">
        <v>176</v>
      </c>
      <c r="B177" s="1" t="s">
        <v>481</v>
      </c>
      <c r="C177" s="13" t="s">
        <v>401</v>
      </c>
      <c r="D177" s="7" t="s">
        <v>315</v>
      </c>
      <c r="E177" s="7" t="s">
        <v>428</v>
      </c>
      <c r="F177" s="13"/>
      <c r="G177" s="13"/>
    </row>
    <row r="178" spans="1:7" ht="30">
      <c r="A178" s="14">
        <v>177</v>
      </c>
      <c r="B178" s="1" t="s">
        <v>481</v>
      </c>
      <c r="C178" s="13" t="s">
        <v>401</v>
      </c>
      <c r="D178" s="7" t="s">
        <v>240</v>
      </c>
      <c r="E178" s="7" t="s">
        <v>421</v>
      </c>
      <c r="F178" s="13"/>
      <c r="G178" s="13"/>
    </row>
    <row r="179" spans="1:7" ht="45">
      <c r="A179" s="14">
        <v>178</v>
      </c>
      <c r="B179" s="1" t="s">
        <v>481</v>
      </c>
      <c r="C179" s="13" t="s">
        <v>401</v>
      </c>
      <c r="D179" s="7" t="s">
        <v>241</v>
      </c>
      <c r="E179" s="7" t="s">
        <v>422</v>
      </c>
      <c r="F179" s="13"/>
      <c r="G179" s="13"/>
    </row>
    <row r="180" spans="1:7" ht="60">
      <c r="A180" s="14">
        <v>179</v>
      </c>
      <c r="B180" s="1" t="s">
        <v>481</v>
      </c>
      <c r="C180" s="13" t="s">
        <v>401</v>
      </c>
      <c r="D180" s="7" t="s">
        <v>242</v>
      </c>
      <c r="E180" s="7" t="s">
        <v>423</v>
      </c>
      <c r="F180" s="13"/>
      <c r="G180" s="13"/>
    </row>
    <row r="181" spans="1:7" ht="90">
      <c r="A181" s="14">
        <v>180</v>
      </c>
      <c r="B181" s="1" t="s">
        <v>481</v>
      </c>
      <c r="C181" s="13" t="s">
        <v>252</v>
      </c>
      <c r="D181" s="11" t="s">
        <v>441</v>
      </c>
      <c r="E181" s="7" t="s">
        <v>429</v>
      </c>
      <c r="F181" s="13"/>
      <c r="G181" s="13"/>
    </row>
    <row r="182" spans="1:7" ht="75">
      <c r="A182" s="14">
        <v>181</v>
      </c>
      <c r="B182" s="1" t="s">
        <v>481</v>
      </c>
      <c r="C182" s="13" t="s">
        <v>252</v>
      </c>
      <c r="D182" s="7" t="s">
        <v>243</v>
      </c>
      <c r="E182" s="7" t="s">
        <v>440</v>
      </c>
      <c r="F182" s="13"/>
      <c r="G182" s="13"/>
    </row>
    <row r="183" spans="1:7" ht="75">
      <c r="A183" s="14">
        <v>182</v>
      </c>
      <c r="B183" s="1" t="s">
        <v>481</v>
      </c>
      <c r="C183" s="13" t="s">
        <v>252</v>
      </c>
      <c r="D183" s="7" t="s">
        <v>244</v>
      </c>
      <c r="E183" s="7" t="s">
        <v>430</v>
      </c>
      <c r="F183" s="13"/>
      <c r="G183" s="13"/>
    </row>
    <row r="184" spans="1:7" ht="60">
      <c r="A184" s="14">
        <v>183</v>
      </c>
      <c r="B184" s="1" t="s">
        <v>481</v>
      </c>
      <c r="C184" s="13" t="s">
        <v>425</v>
      </c>
      <c r="D184" s="7" t="s">
        <v>245</v>
      </c>
      <c r="E184" s="7" t="s">
        <v>424</v>
      </c>
      <c r="F184" s="13"/>
      <c r="G184" s="13"/>
    </row>
    <row r="185" spans="1:7" ht="45">
      <c r="A185" s="14">
        <v>184</v>
      </c>
      <c r="B185" s="1" t="s">
        <v>481</v>
      </c>
      <c r="C185" s="13" t="s">
        <v>425</v>
      </c>
      <c r="D185" s="7" t="s">
        <v>246</v>
      </c>
      <c r="E185" s="7" t="s">
        <v>427</v>
      </c>
      <c r="F185" s="13"/>
      <c r="G185" s="13"/>
    </row>
    <row r="186" spans="1:7" ht="30">
      <c r="A186" s="14">
        <v>185</v>
      </c>
      <c r="B186" s="1" t="s">
        <v>481</v>
      </c>
      <c r="C186" s="13" t="s">
        <v>425</v>
      </c>
      <c r="D186" s="7" t="s">
        <v>426</v>
      </c>
      <c r="E186" s="7" t="s">
        <v>431</v>
      </c>
      <c r="F186" s="13"/>
      <c r="G186" s="13"/>
    </row>
    <row r="187" spans="1:7" ht="45">
      <c r="A187" s="14">
        <v>186</v>
      </c>
      <c r="B187" s="1" t="s">
        <v>481</v>
      </c>
      <c r="C187" s="13" t="s">
        <v>425</v>
      </c>
      <c r="D187" s="7" t="s">
        <v>247</v>
      </c>
      <c r="E187" s="7" t="s">
        <v>432</v>
      </c>
      <c r="F187" s="13"/>
      <c r="G187" s="13"/>
    </row>
    <row r="188" spans="1:7" ht="105">
      <c r="A188" s="14">
        <v>187</v>
      </c>
      <c r="B188" s="1" t="s">
        <v>481</v>
      </c>
      <c r="C188" s="1" t="s">
        <v>252</v>
      </c>
      <c r="D188" s="6" t="s">
        <v>253</v>
      </c>
      <c r="E188" s="6" t="s">
        <v>254</v>
      </c>
      <c r="F188" s="13"/>
      <c r="G188" s="13"/>
    </row>
    <row r="189" spans="1:7" ht="60">
      <c r="A189" s="14">
        <v>188</v>
      </c>
      <c r="B189" s="1" t="s">
        <v>481</v>
      </c>
      <c r="C189" s="1" t="s">
        <v>255</v>
      </c>
      <c r="D189" s="6" t="s">
        <v>257</v>
      </c>
      <c r="E189" s="6" t="s">
        <v>256</v>
      </c>
      <c r="F189" s="13"/>
      <c r="G189" s="13"/>
    </row>
    <row r="190" spans="1:7" ht="60">
      <c r="A190" s="14">
        <v>189</v>
      </c>
      <c r="B190" s="1" t="s">
        <v>481</v>
      </c>
      <c r="C190" s="1" t="s">
        <v>255</v>
      </c>
      <c r="D190" s="6" t="s">
        <v>258</v>
      </c>
      <c r="E190" s="6" t="s">
        <v>259</v>
      </c>
      <c r="F190" s="13"/>
      <c r="G190" s="13"/>
    </row>
    <row r="191" spans="1:7" ht="60">
      <c r="A191" s="14">
        <v>190</v>
      </c>
      <c r="B191" s="1" t="s">
        <v>481</v>
      </c>
      <c r="C191" s="1" t="s">
        <v>255</v>
      </c>
      <c r="D191" s="6" t="s">
        <v>260</v>
      </c>
      <c r="E191" s="6" t="s">
        <v>261</v>
      </c>
      <c r="F191" s="13"/>
      <c r="G191" s="13"/>
    </row>
    <row r="192" spans="1:7" ht="75">
      <c r="A192" s="14">
        <v>191</v>
      </c>
      <c r="B192" s="1" t="s">
        <v>481</v>
      </c>
      <c r="C192" s="1" t="s">
        <v>357</v>
      </c>
      <c r="D192" s="6" t="s">
        <v>356</v>
      </c>
      <c r="E192" s="6" t="s">
        <v>433</v>
      </c>
      <c r="F192" s="13"/>
      <c r="G192" s="13"/>
    </row>
    <row r="193" spans="1:7" ht="60">
      <c r="A193" s="14">
        <v>192</v>
      </c>
      <c r="B193" s="1" t="s">
        <v>475</v>
      </c>
      <c r="C193" s="12" t="s">
        <v>365</v>
      </c>
      <c r="D193" s="6" t="s">
        <v>34</v>
      </c>
      <c r="E193" s="6" t="s">
        <v>33</v>
      </c>
      <c r="F193" s="13"/>
      <c r="G193" s="13"/>
    </row>
    <row r="194" spans="1:7" ht="45">
      <c r="A194" s="14">
        <v>193</v>
      </c>
      <c r="B194" s="1" t="s">
        <v>475</v>
      </c>
      <c r="C194" s="12" t="s">
        <v>365</v>
      </c>
      <c r="D194" s="6" t="s">
        <v>35</v>
      </c>
      <c r="E194" s="6" t="s">
        <v>36</v>
      </c>
      <c r="F194" s="13"/>
      <c r="G194" s="13"/>
    </row>
    <row r="195" spans="1:7" ht="45">
      <c r="A195" s="14">
        <v>194</v>
      </c>
      <c r="B195" s="1" t="s">
        <v>475</v>
      </c>
      <c r="C195" s="12" t="s">
        <v>366</v>
      </c>
      <c r="D195" s="6" t="s">
        <v>38</v>
      </c>
      <c r="E195" s="6" t="s">
        <v>37</v>
      </c>
      <c r="F195" s="13"/>
      <c r="G195" s="13"/>
    </row>
    <row r="196" spans="1:7" ht="105">
      <c r="A196" s="14">
        <v>195</v>
      </c>
      <c r="B196" s="1" t="s">
        <v>475</v>
      </c>
      <c r="C196" s="12" t="s">
        <v>366</v>
      </c>
      <c r="D196" s="6" t="s">
        <v>40</v>
      </c>
      <c r="E196" s="6" t="s">
        <v>39</v>
      </c>
      <c r="F196" s="13"/>
      <c r="G196" s="13"/>
    </row>
    <row r="197" spans="1:7" ht="75">
      <c r="A197" s="14">
        <v>196</v>
      </c>
      <c r="B197" s="1" t="s">
        <v>475</v>
      </c>
      <c r="C197" s="12" t="s">
        <v>366</v>
      </c>
      <c r="D197" s="6" t="s">
        <v>41</v>
      </c>
      <c r="E197" s="6" t="s">
        <v>42</v>
      </c>
      <c r="F197" s="13"/>
      <c r="G197" s="13"/>
    </row>
    <row r="198" spans="1:7" ht="105">
      <c r="A198" s="14">
        <v>197</v>
      </c>
      <c r="B198" s="1" t="s">
        <v>475</v>
      </c>
      <c r="C198" s="12" t="s">
        <v>366</v>
      </c>
      <c r="D198" s="6" t="s">
        <v>43</v>
      </c>
      <c r="E198" s="6" t="s">
        <v>44</v>
      </c>
      <c r="F198" s="13"/>
      <c r="G198" s="13"/>
    </row>
    <row r="199" spans="1:7" ht="105">
      <c r="A199" s="14">
        <v>198</v>
      </c>
      <c r="B199" s="1" t="s">
        <v>475</v>
      </c>
      <c r="C199" s="12" t="s">
        <v>366</v>
      </c>
      <c r="D199" s="6" t="s">
        <v>45</v>
      </c>
      <c r="E199" s="6" t="s">
        <v>46</v>
      </c>
      <c r="F199" s="13"/>
      <c r="G199" s="13"/>
    </row>
    <row r="200" spans="1:7" ht="60">
      <c r="A200" s="14">
        <v>199</v>
      </c>
      <c r="B200" s="1" t="s">
        <v>475</v>
      </c>
      <c r="C200" s="12" t="s">
        <v>366</v>
      </c>
      <c r="D200" s="6" t="s">
        <v>47</v>
      </c>
      <c r="E200" s="6" t="s">
        <v>48</v>
      </c>
      <c r="F200" s="13"/>
      <c r="G200" s="13"/>
    </row>
    <row r="201" spans="1:7" ht="105">
      <c r="A201" s="14">
        <v>200</v>
      </c>
      <c r="B201" s="1" t="s">
        <v>475</v>
      </c>
      <c r="C201" s="12" t="s">
        <v>366</v>
      </c>
      <c r="D201" s="6" t="s">
        <v>50</v>
      </c>
      <c r="E201" s="6" t="s">
        <v>49</v>
      </c>
      <c r="F201" s="13"/>
      <c r="G201" s="13"/>
    </row>
    <row r="202" spans="1:7" ht="45">
      <c r="A202" s="14">
        <v>201</v>
      </c>
      <c r="B202" s="1" t="s">
        <v>475</v>
      </c>
      <c r="C202" s="12" t="s">
        <v>366</v>
      </c>
      <c r="D202" s="6" t="s">
        <v>51</v>
      </c>
      <c r="E202" s="6" t="s">
        <v>403</v>
      </c>
      <c r="F202" s="13"/>
      <c r="G202" s="13"/>
    </row>
    <row r="203" spans="1:7" ht="60">
      <c r="A203" s="14">
        <v>202</v>
      </c>
      <c r="B203" s="1" t="s">
        <v>475</v>
      </c>
      <c r="C203" s="12" t="s">
        <v>366</v>
      </c>
      <c r="D203" s="6" t="s">
        <v>53</v>
      </c>
      <c r="E203" s="6" t="s">
        <v>52</v>
      </c>
      <c r="F203" s="13"/>
      <c r="G203" s="13"/>
    </row>
    <row r="204" spans="1:7" ht="90">
      <c r="A204" s="14">
        <v>203</v>
      </c>
      <c r="B204" s="1" t="s">
        <v>475</v>
      </c>
      <c r="C204" s="12" t="s">
        <v>366</v>
      </c>
      <c r="D204" s="6" t="s">
        <v>55</v>
      </c>
      <c r="E204" s="6" t="s">
        <v>54</v>
      </c>
      <c r="F204" s="13"/>
      <c r="G204" s="13"/>
    </row>
    <row r="205" spans="1:7" ht="45">
      <c r="A205" s="14">
        <v>204</v>
      </c>
      <c r="B205" s="1" t="s">
        <v>475</v>
      </c>
      <c r="C205" s="12" t="s">
        <v>366</v>
      </c>
      <c r="D205" s="6" t="s">
        <v>56</v>
      </c>
      <c r="E205" s="6" t="s">
        <v>57</v>
      </c>
      <c r="F205" s="13"/>
      <c r="G205" s="13"/>
    </row>
    <row r="206" spans="1:7" ht="105">
      <c r="A206" s="14">
        <v>205</v>
      </c>
      <c r="B206" s="1" t="s">
        <v>475</v>
      </c>
      <c r="C206" s="12" t="s">
        <v>367</v>
      </c>
      <c r="D206" s="6" t="s">
        <v>58</v>
      </c>
      <c r="E206" s="6" t="s">
        <v>59</v>
      </c>
      <c r="F206" s="13"/>
      <c r="G206" s="13"/>
    </row>
    <row r="207" spans="1:7" ht="30">
      <c r="A207" s="14">
        <v>206</v>
      </c>
      <c r="B207" s="1" t="s">
        <v>475</v>
      </c>
      <c r="C207" s="12" t="s">
        <v>367</v>
      </c>
      <c r="D207" s="6" t="s">
        <v>60</v>
      </c>
      <c r="E207" s="6" t="s">
        <v>61</v>
      </c>
      <c r="F207" s="13"/>
      <c r="G207" s="13"/>
    </row>
    <row r="208" spans="1:7" ht="45">
      <c r="A208" s="14">
        <v>207</v>
      </c>
      <c r="B208" s="1" t="s">
        <v>475</v>
      </c>
      <c r="C208" s="12" t="s">
        <v>367</v>
      </c>
      <c r="D208" s="6" t="s">
        <v>62</v>
      </c>
      <c r="E208" s="6" t="s">
        <v>63</v>
      </c>
      <c r="F208" s="13"/>
      <c r="G208" s="13"/>
    </row>
    <row r="209" spans="1:7" ht="30">
      <c r="A209" s="14">
        <v>208</v>
      </c>
      <c r="B209" s="1" t="s">
        <v>475</v>
      </c>
      <c r="C209" s="12" t="s">
        <v>367</v>
      </c>
      <c r="D209" s="6" t="s">
        <v>64</v>
      </c>
      <c r="E209" s="6" t="s">
        <v>65</v>
      </c>
      <c r="F209" s="13"/>
      <c r="G209" s="13"/>
    </row>
    <row r="210" spans="1:7" ht="90">
      <c r="A210" s="14">
        <v>209</v>
      </c>
      <c r="B210" s="1" t="s">
        <v>475</v>
      </c>
      <c r="C210" s="12" t="s">
        <v>367</v>
      </c>
      <c r="D210" s="6" t="s">
        <v>66</v>
      </c>
      <c r="E210" s="6" t="s">
        <v>67</v>
      </c>
      <c r="F210" s="13"/>
      <c r="G210" s="13"/>
    </row>
    <row r="211" spans="1:7" ht="75">
      <c r="A211" s="14">
        <v>210</v>
      </c>
      <c r="B211" s="12" t="s">
        <v>482</v>
      </c>
      <c r="C211" s="12" t="s">
        <v>262</v>
      </c>
      <c r="D211" s="12" t="s">
        <v>332</v>
      </c>
      <c r="E211" s="12" t="s">
        <v>263</v>
      </c>
      <c r="F211" s="13"/>
      <c r="G211" s="13"/>
    </row>
    <row r="212" spans="1:7" ht="45">
      <c r="A212" s="14">
        <v>211</v>
      </c>
      <c r="B212" s="12" t="s">
        <v>482</v>
      </c>
      <c r="C212" s="12" t="s">
        <v>262</v>
      </c>
      <c r="D212" s="12" t="s">
        <v>264</v>
      </c>
      <c r="E212" s="12" t="s">
        <v>265</v>
      </c>
      <c r="F212" s="13"/>
      <c r="G212" s="13"/>
    </row>
    <row r="213" spans="1:7" ht="90">
      <c r="A213" s="14">
        <v>212</v>
      </c>
      <c r="B213" s="12" t="s">
        <v>482</v>
      </c>
      <c r="C213" s="12" t="s">
        <v>334</v>
      </c>
      <c r="D213" s="12" t="s">
        <v>333</v>
      </c>
      <c r="E213" s="12" t="s">
        <v>434</v>
      </c>
      <c r="F213" s="13"/>
      <c r="G213" s="13"/>
    </row>
    <row r="214" spans="1:7" ht="60">
      <c r="A214" s="14">
        <v>213</v>
      </c>
      <c r="B214" s="12" t="s">
        <v>482</v>
      </c>
      <c r="C214" s="12" t="s">
        <v>266</v>
      </c>
      <c r="D214" s="12" t="s">
        <v>267</v>
      </c>
      <c r="E214" s="12" t="s">
        <v>268</v>
      </c>
      <c r="F214" s="13"/>
      <c r="G214" s="13"/>
    </row>
    <row r="215" spans="1:7" ht="75">
      <c r="A215" s="14">
        <v>214</v>
      </c>
      <c r="B215" s="12" t="s">
        <v>482</v>
      </c>
      <c r="C215" s="12" t="s">
        <v>266</v>
      </c>
      <c r="D215" s="12" t="s">
        <v>269</v>
      </c>
      <c r="E215" s="12" t="s">
        <v>270</v>
      </c>
      <c r="F215" s="13"/>
      <c r="G215" s="13"/>
    </row>
    <row r="216" spans="1:7" ht="60">
      <c r="A216" s="14">
        <v>215</v>
      </c>
      <c r="B216" s="12" t="s">
        <v>482</v>
      </c>
      <c r="C216" s="12" t="s">
        <v>271</v>
      </c>
      <c r="D216" s="12" t="s">
        <v>335</v>
      </c>
      <c r="E216" s="12" t="s">
        <v>435</v>
      </c>
      <c r="F216" s="13"/>
      <c r="G216" s="13"/>
    </row>
    <row r="217" spans="1:7" ht="60">
      <c r="A217" s="14">
        <v>216</v>
      </c>
      <c r="B217" s="12" t="s">
        <v>482</v>
      </c>
      <c r="C217" s="12" t="s">
        <v>271</v>
      </c>
      <c r="D217" s="12" t="s">
        <v>336</v>
      </c>
      <c r="E217" s="12" t="s">
        <v>436</v>
      </c>
      <c r="F217" s="13"/>
      <c r="G217" s="13"/>
    </row>
    <row r="218" spans="1:7" ht="45">
      <c r="A218" s="14">
        <v>217</v>
      </c>
      <c r="B218" s="12" t="s">
        <v>482</v>
      </c>
      <c r="C218" s="12" t="s">
        <v>271</v>
      </c>
      <c r="D218" s="12" t="s">
        <v>337</v>
      </c>
      <c r="E218" s="12" t="s">
        <v>437</v>
      </c>
      <c r="F218" s="13"/>
      <c r="G218" s="13"/>
    </row>
    <row r="219" spans="1:7" ht="45">
      <c r="A219" s="14">
        <v>218</v>
      </c>
      <c r="B219" s="12" t="s">
        <v>482</v>
      </c>
      <c r="C219" s="12" t="s">
        <v>271</v>
      </c>
      <c r="D219" s="12" t="s">
        <v>338</v>
      </c>
      <c r="E219" s="12" t="s">
        <v>438</v>
      </c>
      <c r="F219" s="13"/>
      <c r="G219" s="13"/>
    </row>
    <row r="220" spans="1:7" ht="60">
      <c r="A220" s="14">
        <v>219</v>
      </c>
      <c r="B220" s="12" t="s">
        <v>482</v>
      </c>
      <c r="C220" s="12" t="s">
        <v>271</v>
      </c>
      <c r="D220" s="12" t="s">
        <v>339</v>
      </c>
      <c r="E220" s="12" t="s">
        <v>268</v>
      </c>
      <c r="F220" s="13"/>
      <c r="G220" s="13"/>
    </row>
    <row r="221" spans="1:7" ht="45">
      <c r="A221" s="14">
        <v>220</v>
      </c>
      <c r="B221" s="12" t="s">
        <v>482</v>
      </c>
      <c r="C221" s="12" t="s">
        <v>271</v>
      </c>
      <c r="D221" s="12" t="s">
        <v>340</v>
      </c>
      <c r="E221" s="12" t="s">
        <v>268</v>
      </c>
      <c r="F221" s="13"/>
      <c r="G221" s="13"/>
    </row>
    <row r="222" spans="1:7" ht="45">
      <c r="A222" s="14">
        <v>221</v>
      </c>
      <c r="B222" s="12" t="s">
        <v>482</v>
      </c>
      <c r="C222" s="12" t="s">
        <v>271</v>
      </c>
      <c r="D222" s="12" t="s">
        <v>272</v>
      </c>
      <c r="E222" s="12" t="s">
        <v>273</v>
      </c>
      <c r="F222" s="13"/>
      <c r="G222" s="13"/>
    </row>
    <row r="223" spans="1:7" ht="60">
      <c r="A223" s="14">
        <v>222</v>
      </c>
      <c r="B223" s="12" t="s">
        <v>482</v>
      </c>
      <c r="C223" s="12" t="s">
        <v>271</v>
      </c>
      <c r="D223" s="12" t="s">
        <v>274</v>
      </c>
      <c r="E223" s="12" t="s">
        <v>275</v>
      </c>
      <c r="F223" s="13"/>
      <c r="G223" s="13"/>
    </row>
    <row r="224" spans="1:7" ht="45">
      <c r="A224" s="14">
        <v>223</v>
      </c>
      <c r="B224" s="12" t="s">
        <v>482</v>
      </c>
      <c r="C224" s="12" t="s">
        <v>271</v>
      </c>
      <c r="D224" s="12" t="s">
        <v>276</v>
      </c>
      <c r="E224" s="12" t="s">
        <v>277</v>
      </c>
      <c r="F224" s="13"/>
      <c r="G224" s="13"/>
    </row>
    <row r="225" spans="1:7" ht="45">
      <c r="A225" s="14">
        <v>224</v>
      </c>
      <c r="B225" s="12" t="s">
        <v>482</v>
      </c>
      <c r="C225" s="12" t="s">
        <v>271</v>
      </c>
      <c r="D225" s="12" t="s">
        <v>278</v>
      </c>
      <c r="E225" s="12" t="s">
        <v>279</v>
      </c>
      <c r="F225" s="13"/>
      <c r="G225" s="13"/>
    </row>
    <row r="226" spans="1:7" ht="45">
      <c r="A226" s="14">
        <v>225</v>
      </c>
      <c r="B226" s="12" t="s">
        <v>482</v>
      </c>
      <c r="C226" s="12" t="s">
        <v>271</v>
      </c>
      <c r="D226" s="12" t="s">
        <v>280</v>
      </c>
      <c r="E226" s="12" t="s">
        <v>281</v>
      </c>
      <c r="F226" s="13"/>
      <c r="G226" s="13"/>
    </row>
    <row r="227" spans="1:7" ht="75">
      <c r="A227" s="14">
        <v>226</v>
      </c>
      <c r="B227" s="13" t="s">
        <v>482</v>
      </c>
      <c r="C227" s="13" t="s">
        <v>359</v>
      </c>
      <c r="D227" s="13" t="s">
        <v>358</v>
      </c>
      <c r="E227" s="13" t="s">
        <v>515</v>
      </c>
      <c r="F227" s="13"/>
      <c r="G227" s="13"/>
    </row>
    <row r="228" spans="1:7">
      <c r="D228" s="4"/>
      <c r="F228" s="4"/>
    </row>
    <row r="229" spans="1:7" hidden="1">
      <c r="D229" s="4"/>
      <c r="F229" s="4"/>
    </row>
    <row r="230" spans="1:7" hidden="1"/>
    <row r="231" spans="1:7" hidden="1"/>
  </sheetData>
  <sheetProtection formatCells="0" formatColumns="0" formatRows="0" selectLockedCells="1"/>
  <dataConsolidate/>
  <dataValidations count="3">
    <dataValidation type="list" allowBlank="1" showInputMessage="1" showErrorMessage="1" sqref="RDV983085:RDV983232 RNR983085:RNR983232 JB65581:JB65728 SX65581:SX65728 ACT65581:ACT65728 AMP65581:AMP65728 AWL65581:AWL65728 BGH65581:BGH65728 BQD65581:BQD65728 BZZ65581:BZZ65728 CJV65581:CJV65728 CTR65581:CTR65728 DDN65581:DDN65728 DNJ65581:DNJ65728 DXF65581:DXF65728 EHB65581:EHB65728 EQX65581:EQX65728 FAT65581:FAT65728 FKP65581:FKP65728 FUL65581:FUL65728 GEH65581:GEH65728 GOD65581:GOD65728 GXZ65581:GXZ65728 HHV65581:HHV65728 HRR65581:HRR65728 IBN65581:IBN65728 ILJ65581:ILJ65728 IVF65581:IVF65728 JFB65581:JFB65728 JOX65581:JOX65728 JYT65581:JYT65728 KIP65581:KIP65728 KSL65581:KSL65728 LCH65581:LCH65728 LMD65581:LMD65728 LVZ65581:LVZ65728 MFV65581:MFV65728 MPR65581:MPR65728 MZN65581:MZN65728 NJJ65581:NJJ65728 NTF65581:NTF65728 ODB65581:ODB65728 OMX65581:OMX65728 OWT65581:OWT65728 PGP65581:PGP65728 PQL65581:PQL65728 QAH65581:QAH65728 QKD65581:QKD65728 QTZ65581:QTZ65728 RDV65581:RDV65728 RNR65581:RNR65728 RXN65581:RXN65728 SHJ65581:SHJ65728 SRF65581:SRF65728 TBB65581:TBB65728 TKX65581:TKX65728 TUT65581:TUT65728 UEP65581:UEP65728 UOL65581:UOL65728 UYH65581:UYH65728 VID65581:VID65728 VRZ65581:VRZ65728 WBV65581:WBV65728 WLR65581:WLR65728 WVN65581:WVN65728 RXN983085:RXN983232 JB131117:JB131264 SX131117:SX131264 ACT131117:ACT131264 AMP131117:AMP131264 AWL131117:AWL131264 BGH131117:BGH131264 BQD131117:BQD131264 BZZ131117:BZZ131264 CJV131117:CJV131264 CTR131117:CTR131264 DDN131117:DDN131264 DNJ131117:DNJ131264 DXF131117:DXF131264 EHB131117:EHB131264 EQX131117:EQX131264 FAT131117:FAT131264 FKP131117:FKP131264 FUL131117:FUL131264 GEH131117:GEH131264 GOD131117:GOD131264 GXZ131117:GXZ131264 HHV131117:HHV131264 HRR131117:HRR131264 IBN131117:IBN131264 ILJ131117:ILJ131264 IVF131117:IVF131264 JFB131117:JFB131264 JOX131117:JOX131264 JYT131117:JYT131264 KIP131117:KIP131264 KSL131117:KSL131264 LCH131117:LCH131264 LMD131117:LMD131264 LVZ131117:LVZ131264 MFV131117:MFV131264 MPR131117:MPR131264 MZN131117:MZN131264 NJJ131117:NJJ131264 NTF131117:NTF131264 ODB131117:ODB131264 OMX131117:OMX131264 OWT131117:OWT131264 PGP131117:PGP131264 PQL131117:PQL131264 QAH131117:QAH131264 QKD131117:QKD131264 QTZ131117:QTZ131264 RDV131117:RDV131264 RNR131117:RNR131264 RXN131117:RXN131264 SHJ131117:SHJ131264 SRF131117:SRF131264 TBB131117:TBB131264 TKX131117:TKX131264 TUT131117:TUT131264 UEP131117:UEP131264 UOL131117:UOL131264 UYH131117:UYH131264 VID131117:VID131264 VRZ131117:VRZ131264 WBV131117:WBV131264 WLR131117:WLR131264 WVN131117:WVN131264 SHJ983085:SHJ983232 JB196653:JB196800 SX196653:SX196800 ACT196653:ACT196800 AMP196653:AMP196800 AWL196653:AWL196800 BGH196653:BGH196800 BQD196653:BQD196800 BZZ196653:BZZ196800 CJV196653:CJV196800 CTR196653:CTR196800 DDN196653:DDN196800 DNJ196653:DNJ196800 DXF196653:DXF196800 EHB196653:EHB196800 EQX196653:EQX196800 FAT196653:FAT196800 FKP196653:FKP196800 FUL196653:FUL196800 GEH196653:GEH196800 GOD196653:GOD196800 GXZ196653:GXZ196800 HHV196653:HHV196800 HRR196653:HRR196800 IBN196653:IBN196800 ILJ196653:ILJ196800 IVF196653:IVF196800 JFB196653:JFB196800 JOX196653:JOX196800 JYT196653:JYT196800 KIP196653:KIP196800 KSL196653:KSL196800 LCH196653:LCH196800 LMD196653:LMD196800 LVZ196653:LVZ196800 MFV196653:MFV196800 MPR196653:MPR196800 MZN196653:MZN196800 NJJ196653:NJJ196800 NTF196653:NTF196800 ODB196653:ODB196800 OMX196653:OMX196800 OWT196653:OWT196800 PGP196653:PGP196800 PQL196653:PQL196800 QAH196653:QAH196800 QKD196653:QKD196800 QTZ196653:QTZ196800 RDV196653:RDV196800 RNR196653:RNR196800 RXN196653:RXN196800 SHJ196653:SHJ196800 SRF196653:SRF196800 TBB196653:TBB196800 TKX196653:TKX196800 TUT196653:TUT196800 UEP196653:UEP196800 UOL196653:UOL196800 UYH196653:UYH196800 VID196653:VID196800 VRZ196653:VRZ196800 WBV196653:WBV196800 WLR196653:WLR196800 WVN196653:WVN196800 SRF983085:SRF983232 JB262189:JB262336 SX262189:SX262336 ACT262189:ACT262336 AMP262189:AMP262336 AWL262189:AWL262336 BGH262189:BGH262336 BQD262189:BQD262336 BZZ262189:BZZ262336 CJV262189:CJV262336 CTR262189:CTR262336 DDN262189:DDN262336 DNJ262189:DNJ262336 DXF262189:DXF262336 EHB262189:EHB262336 EQX262189:EQX262336 FAT262189:FAT262336 FKP262189:FKP262336 FUL262189:FUL262336 GEH262189:GEH262336 GOD262189:GOD262336 GXZ262189:GXZ262336 HHV262189:HHV262336 HRR262189:HRR262336 IBN262189:IBN262336 ILJ262189:ILJ262336 IVF262189:IVF262336 JFB262189:JFB262336 JOX262189:JOX262336 JYT262189:JYT262336 KIP262189:KIP262336 KSL262189:KSL262336 LCH262189:LCH262336 LMD262189:LMD262336 LVZ262189:LVZ262336 MFV262189:MFV262336 MPR262189:MPR262336 MZN262189:MZN262336 NJJ262189:NJJ262336 NTF262189:NTF262336 ODB262189:ODB262336 OMX262189:OMX262336 OWT262189:OWT262336 PGP262189:PGP262336 PQL262189:PQL262336 QAH262189:QAH262336 QKD262189:QKD262336 QTZ262189:QTZ262336 RDV262189:RDV262336 RNR262189:RNR262336 RXN262189:RXN262336 SHJ262189:SHJ262336 SRF262189:SRF262336 TBB262189:TBB262336 TKX262189:TKX262336 TUT262189:TUT262336 UEP262189:UEP262336 UOL262189:UOL262336 UYH262189:UYH262336 VID262189:VID262336 VRZ262189:VRZ262336 WBV262189:WBV262336 WLR262189:WLR262336 WVN262189:WVN262336 TBB983085:TBB983232 JB327725:JB327872 SX327725:SX327872 ACT327725:ACT327872 AMP327725:AMP327872 AWL327725:AWL327872 BGH327725:BGH327872 BQD327725:BQD327872 BZZ327725:BZZ327872 CJV327725:CJV327872 CTR327725:CTR327872 DDN327725:DDN327872 DNJ327725:DNJ327872 DXF327725:DXF327872 EHB327725:EHB327872 EQX327725:EQX327872 FAT327725:FAT327872 FKP327725:FKP327872 FUL327725:FUL327872 GEH327725:GEH327872 GOD327725:GOD327872 GXZ327725:GXZ327872 HHV327725:HHV327872 HRR327725:HRR327872 IBN327725:IBN327872 ILJ327725:ILJ327872 IVF327725:IVF327872 JFB327725:JFB327872 JOX327725:JOX327872 JYT327725:JYT327872 KIP327725:KIP327872 KSL327725:KSL327872 LCH327725:LCH327872 LMD327725:LMD327872 LVZ327725:LVZ327872 MFV327725:MFV327872 MPR327725:MPR327872 MZN327725:MZN327872 NJJ327725:NJJ327872 NTF327725:NTF327872 ODB327725:ODB327872 OMX327725:OMX327872 OWT327725:OWT327872 PGP327725:PGP327872 PQL327725:PQL327872 QAH327725:QAH327872 QKD327725:QKD327872 QTZ327725:QTZ327872 RDV327725:RDV327872 RNR327725:RNR327872 RXN327725:RXN327872 SHJ327725:SHJ327872 SRF327725:SRF327872 TBB327725:TBB327872 TKX327725:TKX327872 TUT327725:TUT327872 UEP327725:UEP327872 UOL327725:UOL327872 UYH327725:UYH327872 VID327725:VID327872 VRZ327725:VRZ327872 WBV327725:WBV327872 WLR327725:WLR327872 WVN327725:WVN327872 TKX983085:TKX983232 JB393261:JB393408 SX393261:SX393408 ACT393261:ACT393408 AMP393261:AMP393408 AWL393261:AWL393408 BGH393261:BGH393408 BQD393261:BQD393408 BZZ393261:BZZ393408 CJV393261:CJV393408 CTR393261:CTR393408 DDN393261:DDN393408 DNJ393261:DNJ393408 DXF393261:DXF393408 EHB393261:EHB393408 EQX393261:EQX393408 FAT393261:FAT393408 FKP393261:FKP393408 FUL393261:FUL393408 GEH393261:GEH393408 GOD393261:GOD393408 GXZ393261:GXZ393408 HHV393261:HHV393408 HRR393261:HRR393408 IBN393261:IBN393408 ILJ393261:ILJ393408 IVF393261:IVF393408 JFB393261:JFB393408 JOX393261:JOX393408 JYT393261:JYT393408 KIP393261:KIP393408 KSL393261:KSL393408 LCH393261:LCH393408 LMD393261:LMD393408 LVZ393261:LVZ393408 MFV393261:MFV393408 MPR393261:MPR393408 MZN393261:MZN393408 NJJ393261:NJJ393408 NTF393261:NTF393408 ODB393261:ODB393408 OMX393261:OMX393408 OWT393261:OWT393408 PGP393261:PGP393408 PQL393261:PQL393408 QAH393261:QAH393408 QKD393261:QKD393408 QTZ393261:QTZ393408 RDV393261:RDV393408 RNR393261:RNR393408 RXN393261:RXN393408 SHJ393261:SHJ393408 SRF393261:SRF393408 TBB393261:TBB393408 TKX393261:TKX393408 TUT393261:TUT393408 UEP393261:UEP393408 UOL393261:UOL393408 UYH393261:UYH393408 VID393261:VID393408 VRZ393261:VRZ393408 WBV393261:WBV393408 WLR393261:WLR393408 WVN393261:WVN393408 TUT983085:TUT983232 JB458797:JB458944 SX458797:SX458944 ACT458797:ACT458944 AMP458797:AMP458944 AWL458797:AWL458944 BGH458797:BGH458944 BQD458797:BQD458944 BZZ458797:BZZ458944 CJV458797:CJV458944 CTR458797:CTR458944 DDN458797:DDN458944 DNJ458797:DNJ458944 DXF458797:DXF458944 EHB458797:EHB458944 EQX458797:EQX458944 FAT458797:FAT458944 FKP458797:FKP458944 FUL458797:FUL458944 GEH458797:GEH458944 GOD458797:GOD458944 GXZ458797:GXZ458944 HHV458797:HHV458944 HRR458797:HRR458944 IBN458797:IBN458944 ILJ458797:ILJ458944 IVF458797:IVF458944 JFB458797:JFB458944 JOX458797:JOX458944 JYT458797:JYT458944 KIP458797:KIP458944 KSL458797:KSL458944 LCH458797:LCH458944 LMD458797:LMD458944 LVZ458797:LVZ458944 MFV458797:MFV458944 MPR458797:MPR458944 MZN458797:MZN458944 NJJ458797:NJJ458944 NTF458797:NTF458944 ODB458797:ODB458944 OMX458797:OMX458944 OWT458797:OWT458944 PGP458797:PGP458944 PQL458797:PQL458944 QAH458797:QAH458944 QKD458797:QKD458944 QTZ458797:QTZ458944 RDV458797:RDV458944 RNR458797:RNR458944 RXN458797:RXN458944 SHJ458797:SHJ458944 SRF458797:SRF458944 TBB458797:TBB458944 TKX458797:TKX458944 TUT458797:TUT458944 UEP458797:UEP458944 UOL458797:UOL458944 UYH458797:UYH458944 VID458797:VID458944 VRZ458797:VRZ458944 WBV458797:WBV458944 WLR458797:WLR458944 WVN458797:WVN458944 UEP983085:UEP983232 JB524333:JB524480 SX524333:SX524480 ACT524333:ACT524480 AMP524333:AMP524480 AWL524333:AWL524480 BGH524333:BGH524480 BQD524333:BQD524480 BZZ524333:BZZ524480 CJV524333:CJV524480 CTR524333:CTR524480 DDN524333:DDN524480 DNJ524333:DNJ524480 DXF524333:DXF524480 EHB524333:EHB524480 EQX524333:EQX524480 FAT524333:FAT524480 FKP524333:FKP524480 FUL524333:FUL524480 GEH524333:GEH524480 GOD524333:GOD524480 GXZ524333:GXZ524480 HHV524333:HHV524480 HRR524333:HRR524480 IBN524333:IBN524480 ILJ524333:ILJ524480 IVF524333:IVF524480 JFB524333:JFB524480 JOX524333:JOX524480 JYT524333:JYT524480 KIP524333:KIP524480 KSL524333:KSL524480 LCH524333:LCH524480 LMD524333:LMD524480 LVZ524333:LVZ524480 MFV524333:MFV524480 MPR524333:MPR524480 MZN524333:MZN524480 NJJ524333:NJJ524480 NTF524333:NTF524480 ODB524333:ODB524480 OMX524333:OMX524480 OWT524333:OWT524480 PGP524333:PGP524480 PQL524333:PQL524480 QAH524333:QAH524480 QKD524333:QKD524480 QTZ524333:QTZ524480 RDV524333:RDV524480 RNR524333:RNR524480 RXN524333:RXN524480 SHJ524333:SHJ524480 SRF524333:SRF524480 TBB524333:TBB524480 TKX524333:TKX524480 TUT524333:TUT524480 UEP524333:UEP524480 UOL524333:UOL524480 UYH524333:UYH524480 VID524333:VID524480 VRZ524333:VRZ524480 WBV524333:WBV524480 WLR524333:WLR524480 WVN524333:WVN524480 UOL983085:UOL983232 JB589869:JB590016 SX589869:SX590016 ACT589869:ACT590016 AMP589869:AMP590016 AWL589869:AWL590016 BGH589869:BGH590016 BQD589869:BQD590016 BZZ589869:BZZ590016 CJV589869:CJV590016 CTR589869:CTR590016 DDN589869:DDN590016 DNJ589869:DNJ590016 DXF589869:DXF590016 EHB589869:EHB590016 EQX589869:EQX590016 FAT589869:FAT590016 FKP589869:FKP590016 FUL589869:FUL590016 GEH589869:GEH590016 GOD589869:GOD590016 GXZ589869:GXZ590016 HHV589869:HHV590016 HRR589869:HRR590016 IBN589869:IBN590016 ILJ589869:ILJ590016 IVF589869:IVF590016 JFB589869:JFB590016 JOX589869:JOX590016 JYT589869:JYT590016 KIP589869:KIP590016 KSL589869:KSL590016 LCH589869:LCH590016 LMD589869:LMD590016 LVZ589869:LVZ590016 MFV589869:MFV590016 MPR589869:MPR590016 MZN589869:MZN590016 NJJ589869:NJJ590016 NTF589869:NTF590016 ODB589869:ODB590016 OMX589869:OMX590016 OWT589869:OWT590016 PGP589869:PGP590016 PQL589869:PQL590016 QAH589869:QAH590016 QKD589869:QKD590016 QTZ589869:QTZ590016 RDV589869:RDV590016 RNR589869:RNR590016 RXN589869:RXN590016 SHJ589869:SHJ590016 SRF589869:SRF590016 TBB589869:TBB590016 TKX589869:TKX590016 TUT589869:TUT590016 UEP589869:UEP590016 UOL589869:UOL590016 UYH589869:UYH590016 VID589869:VID590016 VRZ589869:VRZ590016 WBV589869:WBV590016 WLR589869:WLR590016 WVN589869:WVN590016 UYH983085:UYH983232 JB655405:JB655552 SX655405:SX655552 ACT655405:ACT655552 AMP655405:AMP655552 AWL655405:AWL655552 BGH655405:BGH655552 BQD655405:BQD655552 BZZ655405:BZZ655552 CJV655405:CJV655552 CTR655405:CTR655552 DDN655405:DDN655552 DNJ655405:DNJ655552 DXF655405:DXF655552 EHB655405:EHB655552 EQX655405:EQX655552 FAT655405:FAT655552 FKP655405:FKP655552 FUL655405:FUL655552 GEH655405:GEH655552 GOD655405:GOD655552 GXZ655405:GXZ655552 HHV655405:HHV655552 HRR655405:HRR655552 IBN655405:IBN655552 ILJ655405:ILJ655552 IVF655405:IVF655552 JFB655405:JFB655552 JOX655405:JOX655552 JYT655405:JYT655552 KIP655405:KIP655552 KSL655405:KSL655552 LCH655405:LCH655552 LMD655405:LMD655552 LVZ655405:LVZ655552 MFV655405:MFV655552 MPR655405:MPR655552 MZN655405:MZN655552 NJJ655405:NJJ655552 NTF655405:NTF655552 ODB655405:ODB655552 OMX655405:OMX655552 OWT655405:OWT655552 PGP655405:PGP655552 PQL655405:PQL655552 QAH655405:QAH655552 QKD655405:QKD655552 QTZ655405:QTZ655552 RDV655405:RDV655552 RNR655405:RNR655552 RXN655405:RXN655552 SHJ655405:SHJ655552 SRF655405:SRF655552 TBB655405:TBB655552 TKX655405:TKX655552 TUT655405:TUT655552 UEP655405:UEP655552 UOL655405:UOL655552 UYH655405:UYH655552 VID655405:VID655552 VRZ655405:VRZ655552 WBV655405:WBV655552 WLR655405:WLR655552 WVN655405:WVN655552 VID983085:VID983232 JB720941:JB721088 SX720941:SX721088 ACT720941:ACT721088 AMP720941:AMP721088 AWL720941:AWL721088 BGH720941:BGH721088 BQD720941:BQD721088 BZZ720941:BZZ721088 CJV720941:CJV721088 CTR720941:CTR721088 DDN720941:DDN721088 DNJ720941:DNJ721088 DXF720941:DXF721088 EHB720941:EHB721088 EQX720941:EQX721088 FAT720941:FAT721088 FKP720941:FKP721088 FUL720941:FUL721088 GEH720941:GEH721088 GOD720941:GOD721088 GXZ720941:GXZ721088 HHV720941:HHV721088 HRR720941:HRR721088 IBN720941:IBN721088 ILJ720941:ILJ721088 IVF720941:IVF721088 JFB720941:JFB721088 JOX720941:JOX721088 JYT720941:JYT721088 KIP720941:KIP721088 KSL720941:KSL721088 LCH720941:LCH721088 LMD720941:LMD721088 LVZ720941:LVZ721088 MFV720941:MFV721088 MPR720941:MPR721088 MZN720941:MZN721088 NJJ720941:NJJ721088 NTF720941:NTF721088 ODB720941:ODB721088 OMX720941:OMX721088 OWT720941:OWT721088 PGP720941:PGP721088 PQL720941:PQL721088 QAH720941:QAH721088 QKD720941:QKD721088 QTZ720941:QTZ721088 RDV720941:RDV721088 RNR720941:RNR721088 RXN720941:RXN721088 SHJ720941:SHJ721088 SRF720941:SRF721088 TBB720941:TBB721088 TKX720941:TKX721088 TUT720941:TUT721088 UEP720941:UEP721088 UOL720941:UOL721088 UYH720941:UYH721088 VID720941:VID721088 VRZ720941:VRZ721088 WBV720941:WBV721088 WLR720941:WLR721088 WVN720941:WVN721088 VRZ983085:VRZ983232 JB786477:JB786624 SX786477:SX786624 ACT786477:ACT786624 AMP786477:AMP786624 AWL786477:AWL786624 BGH786477:BGH786624 BQD786477:BQD786624 BZZ786477:BZZ786624 CJV786477:CJV786624 CTR786477:CTR786624 DDN786477:DDN786624 DNJ786477:DNJ786624 DXF786477:DXF786624 EHB786477:EHB786624 EQX786477:EQX786624 FAT786477:FAT786624 FKP786477:FKP786624 FUL786477:FUL786624 GEH786477:GEH786624 GOD786477:GOD786624 GXZ786477:GXZ786624 HHV786477:HHV786624 HRR786477:HRR786624 IBN786477:IBN786624 ILJ786477:ILJ786624 IVF786477:IVF786624 JFB786477:JFB786624 JOX786477:JOX786624 JYT786477:JYT786624 KIP786477:KIP786624 KSL786477:KSL786624 LCH786477:LCH786624 LMD786477:LMD786624 LVZ786477:LVZ786624 MFV786477:MFV786624 MPR786477:MPR786624 MZN786477:MZN786624 NJJ786477:NJJ786624 NTF786477:NTF786624 ODB786477:ODB786624 OMX786477:OMX786624 OWT786477:OWT786624 PGP786477:PGP786624 PQL786477:PQL786624 QAH786477:QAH786624 QKD786477:QKD786624 QTZ786477:QTZ786624 RDV786477:RDV786624 RNR786477:RNR786624 RXN786477:RXN786624 SHJ786477:SHJ786624 SRF786477:SRF786624 TBB786477:TBB786624 TKX786477:TKX786624 TUT786477:TUT786624 UEP786477:UEP786624 UOL786477:UOL786624 UYH786477:UYH786624 VID786477:VID786624 VRZ786477:VRZ786624 WBV786477:WBV786624 WLR786477:WLR786624 WVN786477:WVN786624 WBV983085:WBV983232 JB852013:JB852160 SX852013:SX852160 ACT852013:ACT852160 AMP852013:AMP852160 AWL852013:AWL852160 BGH852013:BGH852160 BQD852013:BQD852160 BZZ852013:BZZ852160 CJV852013:CJV852160 CTR852013:CTR852160 DDN852013:DDN852160 DNJ852013:DNJ852160 DXF852013:DXF852160 EHB852013:EHB852160 EQX852013:EQX852160 FAT852013:FAT852160 FKP852013:FKP852160 FUL852013:FUL852160 GEH852013:GEH852160 GOD852013:GOD852160 GXZ852013:GXZ852160 HHV852013:HHV852160 HRR852013:HRR852160 IBN852013:IBN852160 ILJ852013:ILJ852160 IVF852013:IVF852160 JFB852013:JFB852160 JOX852013:JOX852160 JYT852013:JYT852160 KIP852013:KIP852160 KSL852013:KSL852160 LCH852013:LCH852160 LMD852013:LMD852160 LVZ852013:LVZ852160 MFV852013:MFV852160 MPR852013:MPR852160 MZN852013:MZN852160 NJJ852013:NJJ852160 NTF852013:NTF852160 ODB852013:ODB852160 OMX852013:OMX852160 OWT852013:OWT852160 PGP852013:PGP852160 PQL852013:PQL852160 QAH852013:QAH852160 QKD852013:QKD852160 QTZ852013:QTZ852160 RDV852013:RDV852160 RNR852013:RNR852160 RXN852013:RXN852160 SHJ852013:SHJ852160 SRF852013:SRF852160 TBB852013:TBB852160 TKX852013:TKX852160 TUT852013:TUT852160 UEP852013:UEP852160 UOL852013:UOL852160 UYH852013:UYH852160 VID852013:VID852160 VRZ852013:VRZ852160 WBV852013:WBV852160 WLR852013:WLR852160 WVN852013:WVN852160 WLR983085:WLR983232 JB917549:JB917696 SX917549:SX917696 ACT917549:ACT917696 AMP917549:AMP917696 AWL917549:AWL917696 BGH917549:BGH917696 BQD917549:BQD917696 BZZ917549:BZZ917696 CJV917549:CJV917696 CTR917549:CTR917696 DDN917549:DDN917696 DNJ917549:DNJ917696 DXF917549:DXF917696 EHB917549:EHB917696 EQX917549:EQX917696 FAT917549:FAT917696 FKP917549:FKP917696 FUL917549:FUL917696 GEH917549:GEH917696 GOD917549:GOD917696 GXZ917549:GXZ917696 HHV917549:HHV917696 HRR917549:HRR917696 IBN917549:IBN917696 ILJ917549:ILJ917696 IVF917549:IVF917696 JFB917549:JFB917696 JOX917549:JOX917696 JYT917549:JYT917696 KIP917549:KIP917696 KSL917549:KSL917696 LCH917549:LCH917696 LMD917549:LMD917696 LVZ917549:LVZ917696 MFV917549:MFV917696 MPR917549:MPR917696 MZN917549:MZN917696 NJJ917549:NJJ917696 NTF917549:NTF917696 ODB917549:ODB917696 OMX917549:OMX917696 OWT917549:OWT917696 PGP917549:PGP917696 PQL917549:PQL917696 QAH917549:QAH917696 QKD917549:QKD917696 QTZ917549:QTZ917696 RDV917549:RDV917696 RNR917549:RNR917696 RXN917549:RXN917696 SHJ917549:SHJ917696 SRF917549:SRF917696 TBB917549:TBB917696 TKX917549:TKX917696 TUT917549:TUT917696 UEP917549:UEP917696 UOL917549:UOL917696 UYH917549:UYH917696 VID917549:VID917696 VRZ917549:VRZ917696 WBV917549:WBV917696 WLR917549:WLR917696 WVN917549:WVN917696 WVN983085:WVN983232 JB983085:JB983232 SX983085:SX983232 ACT983085:ACT983232 AMP983085:AMP983232 AWL983085:AWL983232 BGH983085:BGH983232 BQD983085:BQD983232 BZZ983085:BZZ983232 CJV983085:CJV983232 CTR983085:CTR983232 DDN983085:DDN983232 DNJ983085:DNJ983232 DXF983085:DXF983232 EHB983085:EHB983232 EQX983085:EQX983232 FAT983085:FAT983232 FKP983085:FKP983232 FUL983085:FUL983232 GEH983085:GEH983232 GOD983085:GOD983232 GXZ983085:GXZ983232 HHV983085:HHV983232 HRR983085:HRR983232 IBN983085:IBN983232 ILJ983085:ILJ983232 IVF983085:IVF983232 JFB983085:JFB983232 JOX983085:JOX983232 JYT983085:JYT983232 KIP983085:KIP983232 KSL983085:KSL983232 LCH983085:LCH983232 LMD983085:LMD983232 LVZ983085:LVZ983232 MFV983085:MFV983232 MPR983085:MPR983232 MZN983085:MZN983232 NJJ983085:NJJ983232 NTF983085:NTF983232 ODB983085:ODB983232 OMX983085:OMX983232 OWT983085:OWT983232 PGP983085:PGP983232 PQL983085:PQL983232 QAH983085:QAH983232 QKD983085:QKD983232 QTZ983085:QTZ983232 JB36:JB201 SX36:SX201 ACT36:ACT201 AMP36:AMP201 AWL36:AWL201 BGH36:BGH201 BQD36:BQD201 BZZ36:BZZ201 CJV36:CJV201 CTR36:CTR201 DDN36:DDN201 DNJ36:DNJ201 DXF36:DXF201 EHB36:EHB201 EQX36:EQX201 FAT36:FAT201 FKP36:FKP201 FUL36:FUL201 GEH36:GEH201 GOD36:GOD201 GXZ36:GXZ201 HHV36:HHV201 HRR36:HRR201 IBN36:IBN201 ILJ36:ILJ201 IVF36:IVF201 JFB36:JFB201 JOX36:JOX201 JYT36:JYT201 KIP36:KIP201 KSL36:KSL201 LCH36:LCH201 LMD36:LMD201 LVZ36:LVZ201 MFV36:MFV201 MPR36:MPR201 MZN36:MZN201 NJJ36:NJJ201 NTF36:NTF201 ODB36:ODB201 OMX36:OMX201 OWT36:OWT201 PGP36:PGP201 PQL36:PQL201 QAH36:QAH201 QKD36:QKD201 QTZ36:QTZ201 RDV36:RDV201 RNR36:RNR201 RXN36:RXN201 SHJ36:SHJ201 SRF36:SRF201 TBB36:TBB201 TKX36:TKX201 TUT36:TUT201 UEP36:UEP201 UOL36:UOL201 UYH36:UYH201 VID36:VID201 VRZ36:VRZ201 WBV36:WBV201 WLR36:WLR201 WVN36:WVN201">
      <formula1>$X$2:$X$3</formula1>
    </dataValidation>
    <dataValidation type="list" showInputMessage="1" showErrorMessage="1" sqref="RDV983048:RDV983084 QTZ983048:QTZ983084 QKD983048:QKD983084 QAH983048:QAH983084 PQL983048:PQL983084 PGP983048:PGP983084 OWT983048:OWT983084 OMX983048:OMX983084 ODB983048:ODB983084 NTF983048:NTF983084 NJJ983048:NJJ983084 MZN983048:MZN983084 MPR983048:MPR983084 MFV983048:MFV983084 LVZ983048:LVZ983084 LMD983048:LMD983084 LCH983048:LCH983084 KSL983048:KSL983084 KIP983048:KIP983084 JYT983048:JYT983084 JOX983048:JOX983084 JFB983048:JFB983084 IVF983048:IVF983084 ILJ983048:ILJ983084 IBN983048:IBN983084 HRR983048:HRR983084 HHV983048:HHV983084 GXZ983048:GXZ983084 GOD983048:GOD983084 GEH983048:GEH983084 FUL983048:FUL983084 FKP983048:FKP983084 FAT983048:FAT983084 EQX983048:EQX983084 EHB983048:EHB983084 DXF983048:DXF983084 DNJ983048:DNJ983084 DDN983048:DDN983084 CTR983048:CTR983084 CJV983048:CJV983084 BZZ983048:BZZ983084 BQD983048:BQD983084 BGH983048:BGH983084 AWL983048:AWL983084 AMP983048:AMP983084 ACT983048:ACT983084 SX983048:SX983084 JB983048:JB983084 WVN983048:WVN983084 WVN917512:WVN917548 WLR917512:WLR917548 WBV917512:WBV917548 VRZ917512:VRZ917548 VID917512:VID917548 UYH917512:UYH917548 UOL917512:UOL917548 UEP917512:UEP917548 TUT917512:TUT917548 TKX917512:TKX917548 TBB917512:TBB917548 SRF917512:SRF917548 SHJ917512:SHJ917548 RXN917512:RXN917548 RNR917512:RNR917548 RDV917512:RDV917548 QTZ917512:QTZ917548 QKD917512:QKD917548 QAH917512:QAH917548 PQL917512:PQL917548 PGP917512:PGP917548 OWT917512:OWT917548 OMX917512:OMX917548 ODB917512:ODB917548 NTF917512:NTF917548 NJJ917512:NJJ917548 MZN917512:MZN917548 MPR917512:MPR917548 MFV917512:MFV917548 LVZ917512:LVZ917548 LMD917512:LMD917548 LCH917512:LCH917548 KSL917512:KSL917548 KIP917512:KIP917548 JYT917512:JYT917548 JOX917512:JOX917548 JFB917512:JFB917548 IVF917512:IVF917548 ILJ917512:ILJ917548 IBN917512:IBN917548 HRR917512:HRR917548 HHV917512:HHV917548 GXZ917512:GXZ917548 GOD917512:GOD917548 GEH917512:GEH917548 FUL917512:FUL917548 FKP917512:FKP917548 FAT917512:FAT917548 EQX917512:EQX917548 EHB917512:EHB917548 DXF917512:DXF917548 DNJ917512:DNJ917548 DDN917512:DDN917548 CTR917512:CTR917548 CJV917512:CJV917548 BZZ917512:BZZ917548 BQD917512:BQD917548 BGH917512:BGH917548 AWL917512:AWL917548 AMP917512:AMP917548 ACT917512:ACT917548 SX917512:SX917548 JB917512:JB917548 WLR983048:WLR983084 WVN851976:WVN852012 WLR851976:WLR852012 WBV851976:WBV852012 VRZ851976:VRZ852012 VID851976:VID852012 UYH851976:UYH852012 UOL851976:UOL852012 UEP851976:UEP852012 TUT851976:TUT852012 TKX851976:TKX852012 TBB851976:TBB852012 SRF851976:SRF852012 SHJ851976:SHJ852012 RXN851976:RXN852012 RNR851976:RNR852012 RDV851976:RDV852012 QTZ851976:QTZ852012 QKD851976:QKD852012 QAH851976:QAH852012 PQL851976:PQL852012 PGP851976:PGP852012 OWT851976:OWT852012 OMX851976:OMX852012 ODB851976:ODB852012 NTF851976:NTF852012 NJJ851976:NJJ852012 MZN851976:MZN852012 MPR851976:MPR852012 MFV851976:MFV852012 LVZ851976:LVZ852012 LMD851976:LMD852012 LCH851976:LCH852012 KSL851976:KSL852012 KIP851976:KIP852012 JYT851976:JYT852012 JOX851976:JOX852012 JFB851976:JFB852012 IVF851976:IVF852012 ILJ851976:ILJ852012 IBN851976:IBN852012 HRR851976:HRR852012 HHV851976:HHV852012 GXZ851976:GXZ852012 GOD851976:GOD852012 GEH851976:GEH852012 FUL851976:FUL852012 FKP851976:FKP852012 FAT851976:FAT852012 EQX851976:EQX852012 EHB851976:EHB852012 DXF851976:DXF852012 DNJ851976:DNJ852012 DDN851976:DDN852012 CTR851976:CTR852012 CJV851976:CJV852012 BZZ851976:BZZ852012 BQD851976:BQD852012 BGH851976:BGH852012 AWL851976:AWL852012 AMP851976:AMP852012 ACT851976:ACT852012 SX851976:SX852012 JB851976:JB852012 WBV983048:WBV983084 WVN786440:WVN786476 WLR786440:WLR786476 WBV786440:WBV786476 VRZ786440:VRZ786476 VID786440:VID786476 UYH786440:UYH786476 UOL786440:UOL786476 UEP786440:UEP786476 TUT786440:TUT786476 TKX786440:TKX786476 TBB786440:TBB786476 SRF786440:SRF786476 SHJ786440:SHJ786476 RXN786440:RXN786476 RNR786440:RNR786476 RDV786440:RDV786476 QTZ786440:QTZ786476 QKD786440:QKD786476 QAH786440:QAH786476 PQL786440:PQL786476 PGP786440:PGP786476 OWT786440:OWT786476 OMX786440:OMX786476 ODB786440:ODB786476 NTF786440:NTF786476 NJJ786440:NJJ786476 MZN786440:MZN786476 MPR786440:MPR786476 MFV786440:MFV786476 LVZ786440:LVZ786476 LMD786440:LMD786476 LCH786440:LCH786476 KSL786440:KSL786476 KIP786440:KIP786476 JYT786440:JYT786476 JOX786440:JOX786476 JFB786440:JFB786476 IVF786440:IVF786476 ILJ786440:ILJ786476 IBN786440:IBN786476 HRR786440:HRR786476 HHV786440:HHV786476 GXZ786440:GXZ786476 GOD786440:GOD786476 GEH786440:GEH786476 FUL786440:FUL786476 FKP786440:FKP786476 FAT786440:FAT786476 EQX786440:EQX786476 EHB786440:EHB786476 DXF786440:DXF786476 DNJ786440:DNJ786476 DDN786440:DDN786476 CTR786440:CTR786476 CJV786440:CJV786476 BZZ786440:BZZ786476 BQD786440:BQD786476 BGH786440:BGH786476 AWL786440:AWL786476 AMP786440:AMP786476 ACT786440:ACT786476 SX786440:SX786476 JB786440:JB786476 VRZ983048:VRZ983084 WVN720904:WVN720940 WLR720904:WLR720940 WBV720904:WBV720940 VRZ720904:VRZ720940 VID720904:VID720940 UYH720904:UYH720940 UOL720904:UOL720940 UEP720904:UEP720940 TUT720904:TUT720940 TKX720904:TKX720940 TBB720904:TBB720940 SRF720904:SRF720940 SHJ720904:SHJ720940 RXN720904:RXN720940 RNR720904:RNR720940 RDV720904:RDV720940 QTZ720904:QTZ720940 QKD720904:QKD720940 QAH720904:QAH720940 PQL720904:PQL720940 PGP720904:PGP720940 OWT720904:OWT720940 OMX720904:OMX720940 ODB720904:ODB720940 NTF720904:NTF720940 NJJ720904:NJJ720940 MZN720904:MZN720940 MPR720904:MPR720940 MFV720904:MFV720940 LVZ720904:LVZ720940 LMD720904:LMD720940 LCH720904:LCH720940 KSL720904:KSL720940 KIP720904:KIP720940 JYT720904:JYT720940 JOX720904:JOX720940 JFB720904:JFB720940 IVF720904:IVF720940 ILJ720904:ILJ720940 IBN720904:IBN720940 HRR720904:HRR720940 HHV720904:HHV720940 GXZ720904:GXZ720940 GOD720904:GOD720940 GEH720904:GEH720940 FUL720904:FUL720940 FKP720904:FKP720940 FAT720904:FAT720940 EQX720904:EQX720940 EHB720904:EHB720940 DXF720904:DXF720940 DNJ720904:DNJ720940 DDN720904:DDN720940 CTR720904:CTR720940 CJV720904:CJV720940 BZZ720904:BZZ720940 BQD720904:BQD720940 BGH720904:BGH720940 AWL720904:AWL720940 AMP720904:AMP720940 ACT720904:ACT720940 SX720904:SX720940 JB720904:JB720940 VID983048:VID983084 WVN655368:WVN655404 WLR655368:WLR655404 WBV655368:WBV655404 VRZ655368:VRZ655404 VID655368:VID655404 UYH655368:UYH655404 UOL655368:UOL655404 UEP655368:UEP655404 TUT655368:TUT655404 TKX655368:TKX655404 TBB655368:TBB655404 SRF655368:SRF655404 SHJ655368:SHJ655404 RXN655368:RXN655404 RNR655368:RNR655404 RDV655368:RDV655404 QTZ655368:QTZ655404 QKD655368:QKD655404 QAH655368:QAH655404 PQL655368:PQL655404 PGP655368:PGP655404 OWT655368:OWT655404 OMX655368:OMX655404 ODB655368:ODB655404 NTF655368:NTF655404 NJJ655368:NJJ655404 MZN655368:MZN655404 MPR655368:MPR655404 MFV655368:MFV655404 LVZ655368:LVZ655404 LMD655368:LMD655404 LCH655368:LCH655404 KSL655368:KSL655404 KIP655368:KIP655404 JYT655368:JYT655404 JOX655368:JOX655404 JFB655368:JFB655404 IVF655368:IVF655404 ILJ655368:ILJ655404 IBN655368:IBN655404 HRR655368:HRR655404 HHV655368:HHV655404 GXZ655368:GXZ655404 GOD655368:GOD655404 GEH655368:GEH655404 FUL655368:FUL655404 FKP655368:FKP655404 FAT655368:FAT655404 EQX655368:EQX655404 EHB655368:EHB655404 DXF655368:DXF655404 DNJ655368:DNJ655404 DDN655368:DDN655404 CTR655368:CTR655404 CJV655368:CJV655404 BZZ655368:BZZ655404 BQD655368:BQD655404 BGH655368:BGH655404 AWL655368:AWL655404 AMP655368:AMP655404 ACT655368:ACT655404 SX655368:SX655404 JB655368:JB655404 UYH983048:UYH983084 WVN589832:WVN589868 WLR589832:WLR589868 WBV589832:WBV589868 VRZ589832:VRZ589868 VID589832:VID589868 UYH589832:UYH589868 UOL589832:UOL589868 UEP589832:UEP589868 TUT589832:TUT589868 TKX589832:TKX589868 TBB589832:TBB589868 SRF589832:SRF589868 SHJ589832:SHJ589868 RXN589832:RXN589868 RNR589832:RNR589868 RDV589832:RDV589868 QTZ589832:QTZ589868 QKD589832:QKD589868 QAH589832:QAH589868 PQL589832:PQL589868 PGP589832:PGP589868 OWT589832:OWT589868 OMX589832:OMX589868 ODB589832:ODB589868 NTF589832:NTF589868 NJJ589832:NJJ589868 MZN589832:MZN589868 MPR589832:MPR589868 MFV589832:MFV589868 LVZ589832:LVZ589868 LMD589832:LMD589868 LCH589832:LCH589868 KSL589832:KSL589868 KIP589832:KIP589868 JYT589832:JYT589868 JOX589832:JOX589868 JFB589832:JFB589868 IVF589832:IVF589868 ILJ589832:ILJ589868 IBN589832:IBN589868 HRR589832:HRR589868 HHV589832:HHV589868 GXZ589832:GXZ589868 GOD589832:GOD589868 GEH589832:GEH589868 FUL589832:FUL589868 FKP589832:FKP589868 FAT589832:FAT589868 EQX589832:EQX589868 EHB589832:EHB589868 DXF589832:DXF589868 DNJ589832:DNJ589868 DDN589832:DDN589868 CTR589832:CTR589868 CJV589832:CJV589868 BZZ589832:BZZ589868 BQD589832:BQD589868 BGH589832:BGH589868 AWL589832:AWL589868 AMP589832:AMP589868 ACT589832:ACT589868 SX589832:SX589868 JB589832:JB589868 UOL983048:UOL983084 WVN524296:WVN524332 WLR524296:WLR524332 WBV524296:WBV524332 VRZ524296:VRZ524332 VID524296:VID524332 UYH524296:UYH524332 UOL524296:UOL524332 UEP524296:UEP524332 TUT524296:TUT524332 TKX524296:TKX524332 TBB524296:TBB524332 SRF524296:SRF524332 SHJ524296:SHJ524332 RXN524296:RXN524332 RNR524296:RNR524332 RDV524296:RDV524332 QTZ524296:QTZ524332 QKD524296:QKD524332 QAH524296:QAH524332 PQL524296:PQL524332 PGP524296:PGP524332 OWT524296:OWT524332 OMX524296:OMX524332 ODB524296:ODB524332 NTF524296:NTF524332 NJJ524296:NJJ524332 MZN524296:MZN524332 MPR524296:MPR524332 MFV524296:MFV524332 LVZ524296:LVZ524332 LMD524296:LMD524332 LCH524296:LCH524332 KSL524296:KSL524332 KIP524296:KIP524332 JYT524296:JYT524332 JOX524296:JOX524332 JFB524296:JFB524332 IVF524296:IVF524332 ILJ524296:ILJ524332 IBN524296:IBN524332 HRR524296:HRR524332 HHV524296:HHV524332 GXZ524296:GXZ524332 GOD524296:GOD524332 GEH524296:GEH524332 FUL524296:FUL524332 FKP524296:FKP524332 FAT524296:FAT524332 EQX524296:EQX524332 EHB524296:EHB524332 DXF524296:DXF524332 DNJ524296:DNJ524332 DDN524296:DDN524332 CTR524296:CTR524332 CJV524296:CJV524332 BZZ524296:BZZ524332 BQD524296:BQD524332 BGH524296:BGH524332 AWL524296:AWL524332 AMP524296:AMP524332 ACT524296:ACT524332 SX524296:SX524332 JB524296:JB524332 UEP983048:UEP983084 WVN458760:WVN458796 WLR458760:WLR458796 WBV458760:WBV458796 VRZ458760:VRZ458796 VID458760:VID458796 UYH458760:UYH458796 UOL458760:UOL458796 UEP458760:UEP458796 TUT458760:TUT458796 TKX458760:TKX458796 TBB458760:TBB458796 SRF458760:SRF458796 SHJ458760:SHJ458796 RXN458760:RXN458796 RNR458760:RNR458796 RDV458760:RDV458796 QTZ458760:QTZ458796 QKD458760:QKD458796 QAH458760:QAH458796 PQL458760:PQL458796 PGP458760:PGP458796 OWT458760:OWT458796 OMX458760:OMX458796 ODB458760:ODB458796 NTF458760:NTF458796 NJJ458760:NJJ458796 MZN458760:MZN458796 MPR458760:MPR458796 MFV458760:MFV458796 LVZ458760:LVZ458796 LMD458760:LMD458796 LCH458760:LCH458796 KSL458760:KSL458796 KIP458760:KIP458796 JYT458760:JYT458796 JOX458760:JOX458796 JFB458760:JFB458796 IVF458760:IVF458796 ILJ458760:ILJ458796 IBN458760:IBN458796 HRR458760:HRR458796 HHV458760:HHV458796 GXZ458760:GXZ458796 GOD458760:GOD458796 GEH458760:GEH458796 FUL458760:FUL458796 FKP458760:FKP458796 FAT458760:FAT458796 EQX458760:EQX458796 EHB458760:EHB458796 DXF458760:DXF458796 DNJ458760:DNJ458796 DDN458760:DDN458796 CTR458760:CTR458796 CJV458760:CJV458796 BZZ458760:BZZ458796 BQD458760:BQD458796 BGH458760:BGH458796 AWL458760:AWL458796 AMP458760:AMP458796 ACT458760:ACT458796 SX458760:SX458796 JB458760:JB458796 TUT983048:TUT983084 WVN393224:WVN393260 WLR393224:WLR393260 WBV393224:WBV393260 VRZ393224:VRZ393260 VID393224:VID393260 UYH393224:UYH393260 UOL393224:UOL393260 UEP393224:UEP393260 TUT393224:TUT393260 TKX393224:TKX393260 TBB393224:TBB393260 SRF393224:SRF393260 SHJ393224:SHJ393260 RXN393224:RXN393260 RNR393224:RNR393260 RDV393224:RDV393260 QTZ393224:QTZ393260 QKD393224:QKD393260 QAH393224:QAH393260 PQL393224:PQL393260 PGP393224:PGP393260 OWT393224:OWT393260 OMX393224:OMX393260 ODB393224:ODB393260 NTF393224:NTF393260 NJJ393224:NJJ393260 MZN393224:MZN393260 MPR393224:MPR393260 MFV393224:MFV393260 LVZ393224:LVZ393260 LMD393224:LMD393260 LCH393224:LCH393260 KSL393224:KSL393260 KIP393224:KIP393260 JYT393224:JYT393260 JOX393224:JOX393260 JFB393224:JFB393260 IVF393224:IVF393260 ILJ393224:ILJ393260 IBN393224:IBN393260 HRR393224:HRR393260 HHV393224:HHV393260 GXZ393224:GXZ393260 GOD393224:GOD393260 GEH393224:GEH393260 FUL393224:FUL393260 FKP393224:FKP393260 FAT393224:FAT393260 EQX393224:EQX393260 EHB393224:EHB393260 DXF393224:DXF393260 DNJ393224:DNJ393260 DDN393224:DDN393260 CTR393224:CTR393260 CJV393224:CJV393260 BZZ393224:BZZ393260 BQD393224:BQD393260 BGH393224:BGH393260 AWL393224:AWL393260 AMP393224:AMP393260 ACT393224:ACT393260 SX393224:SX393260 JB393224:JB393260 TKX983048:TKX983084 WVN327688:WVN327724 WLR327688:WLR327724 WBV327688:WBV327724 VRZ327688:VRZ327724 VID327688:VID327724 UYH327688:UYH327724 UOL327688:UOL327724 UEP327688:UEP327724 TUT327688:TUT327724 TKX327688:TKX327724 TBB327688:TBB327724 SRF327688:SRF327724 SHJ327688:SHJ327724 RXN327688:RXN327724 RNR327688:RNR327724 RDV327688:RDV327724 QTZ327688:QTZ327724 QKD327688:QKD327724 QAH327688:QAH327724 PQL327688:PQL327724 PGP327688:PGP327724 OWT327688:OWT327724 OMX327688:OMX327724 ODB327688:ODB327724 NTF327688:NTF327724 NJJ327688:NJJ327724 MZN327688:MZN327724 MPR327688:MPR327724 MFV327688:MFV327724 LVZ327688:LVZ327724 LMD327688:LMD327724 LCH327688:LCH327724 KSL327688:KSL327724 KIP327688:KIP327724 JYT327688:JYT327724 JOX327688:JOX327724 JFB327688:JFB327724 IVF327688:IVF327724 ILJ327688:ILJ327724 IBN327688:IBN327724 HRR327688:HRR327724 HHV327688:HHV327724 GXZ327688:GXZ327724 GOD327688:GOD327724 GEH327688:GEH327724 FUL327688:FUL327724 FKP327688:FKP327724 FAT327688:FAT327724 EQX327688:EQX327724 EHB327688:EHB327724 DXF327688:DXF327724 DNJ327688:DNJ327724 DDN327688:DDN327724 CTR327688:CTR327724 CJV327688:CJV327724 BZZ327688:BZZ327724 BQD327688:BQD327724 BGH327688:BGH327724 AWL327688:AWL327724 AMP327688:AMP327724 ACT327688:ACT327724 SX327688:SX327724 JB327688:JB327724 TBB983048:TBB983084 WVN262152:WVN262188 WLR262152:WLR262188 WBV262152:WBV262188 VRZ262152:VRZ262188 VID262152:VID262188 UYH262152:UYH262188 UOL262152:UOL262188 UEP262152:UEP262188 TUT262152:TUT262188 TKX262152:TKX262188 TBB262152:TBB262188 SRF262152:SRF262188 SHJ262152:SHJ262188 RXN262152:RXN262188 RNR262152:RNR262188 RDV262152:RDV262188 QTZ262152:QTZ262188 QKD262152:QKD262188 QAH262152:QAH262188 PQL262152:PQL262188 PGP262152:PGP262188 OWT262152:OWT262188 OMX262152:OMX262188 ODB262152:ODB262188 NTF262152:NTF262188 NJJ262152:NJJ262188 MZN262152:MZN262188 MPR262152:MPR262188 MFV262152:MFV262188 LVZ262152:LVZ262188 LMD262152:LMD262188 LCH262152:LCH262188 KSL262152:KSL262188 KIP262152:KIP262188 JYT262152:JYT262188 JOX262152:JOX262188 JFB262152:JFB262188 IVF262152:IVF262188 ILJ262152:ILJ262188 IBN262152:IBN262188 HRR262152:HRR262188 HHV262152:HHV262188 GXZ262152:GXZ262188 GOD262152:GOD262188 GEH262152:GEH262188 FUL262152:FUL262188 FKP262152:FKP262188 FAT262152:FAT262188 EQX262152:EQX262188 EHB262152:EHB262188 DXF262152:DXF262188 DNJ262152:DNJ262188 DDN262152:DDN262188 CTR262152:CTR262188 CJV262152:CJV262188 BZZ262152:BZZ262188 BQD262152:BQD262188 BGH262152:BGH262188 AWL262152:AWL262188 AMP262152:AMP262188 ACT262152:ACT262188 SX262152:SX262188 JB262152:JB262188 SRF983048:SRF983084 WVN196616:WVN196652 WLR196616:WLR196652 WBV196616:WBV196652 VRZ196616:VRZ196652 VID196616:VID196652 UYH196616:UYH196652 UOL196616:UOL196652 UEP196616:UEP196652 TUT196616:TUT196652 TKX196616:TKX196652 TBB196616:TBB196652 SRF196616:SRF196652 SHJ196616:SHJ196652 RXN196616:RXN196652 RNR196616:RNR196652 RDV196616:RDV196652 QTZ196616:QTZ196652 QKD196616:QKD196652 QAH196616:QAH196652 PQL196616:PQL196652 PGP196616:PGP196652 OWT196616:OWT196652 OMX196616:OMX196652 ODB196616:ODB196652 NTF196616:NTF196652 NJJ196616:NJJ196652 MZN196616:MZN196652 MPR196616:MPR196652 MFV196616:MFV196652 LVZ196616:LVZ196652 LMD196616:LMD196652 LCH196616:LCH196652 KSL196616:KSL196652 KIP196616:KIP196652 JYT196616:JYT196652 JOX196616:JOX196652 JFB196616:JFB196652 IVF196616:IVF196652 ILJ196616:ILJ196652 IBN196616:IBN196652 HRR196616:HRR196652 HHV196616:HHV196652 GXZ196616:GXZ196652 GOD196616:GOD196652 GEH196616:GEH196652 FUL196616:FUL196652 FKP196616:FKP196652 FAT196616:FAT196652 EQX196616:EQX196652 EHB196616:EHB196652 DXF196616:DXF196652 DNJ196616:DNJ196652 DDN196616:DDN196652 CTR196616:CTR196652 CJV196616:CJV196652 BZZ196616:BZZ196652 BQD196616:BQD196652 BGH196616:BGH196652 AWL196616:AWL196652 AMP196616:AMP196652 ACT196616:ACT196652 SX196616:SX196652 JB196616:JB196652 SHJ983048:SHJ983084 WVN131080:WVN131116 WLR131080:WLR131116 WBV131080:WBV131116 VRZ131080:VRZ131116 VID131080:VID131116 UYH131080:UYH131116 UOL131080:UOL131116 UEP131080:UEP131116 TUT131080:TUT131116 TKX131080:TKX131116 TBB131080:TBB131116 SRF131080:SRF131116 SHJ131080:SHJ131116 RXN131080:RXN131116 RNR131080:RNR131116 RDV131080:RDV131116 QTZ131080:QTZ131116 QKD131080:QKD131116 QAH131080:QAH131116 PQL131080:PQL131116 PGP131080:PGP131116 OWT131080:OWT131116 OMX131080:OMX131116 ODB131080:ODB131116 NTF131080:NTF131116 NJJ131080:NJJ131116 MZN131080:MZN131116 MPR131080:MPR131116 MFV131080:MFV131116 LVZ131080:LVZ131116 LMD131080:LMD131116 LCH131080:LCH131116 KSL131080:KSL131116 KIP131080:KIP131116 JYT131080:JYT131116 JOX131080:JOX131116 JFB131080:JFB131116 IVF131080:IVF131116 ILJ131080:ILJ131116 IBN131080:IBN131116 HRR131080:HRR131116 HHV131080:HHV131116 GXZ131080:GXZ131116 GOD131080:GOD131116 GEH131080:GEH131116 FUL131080:FUL131116 FKP131080:FKP131116 FAT131080:FAT131116 EQX131080:EQX131116 EHB131080:EHB131116 DXF131080:DXF131116 DNJ131080:DNJ131116 DDN131080:DDN131116 CTR131080:CTR131116 CJV131080:CJV131116 BZZ131080:BZZ131116 BQD131080:BQD131116 BGH131080:BGH131116 AWL131080:AWL131116 AMP131080:AMP131116 ACT131080:ACT131116 SX131080:SX131116 JB131080:JB131116 RXN983048:RXN983084 WVN65544:WVN65580 WLR65544:WLR65580 WBV65544:WBV65580 VRZ65544:VRZ65580 VID65544:VID65580 UYH65544:UYH65580 UOL65544:UOL65580 UEP65544:UEP65580 TUT65544:TUT65580 TKX65544:TKX65580 TBB65544:TBB65580 SRF65544:SRF65580 SHJ65544:SHJ65580 RXN65544:RXN65580 RNR65544:RNR65580 RDV65544:RDV65580 QTZ65544:QTZ65580 QKD65544:QKD65580 QAH65544:QAH65580 PQL65544:PQL65580 PGP65544:PGP65580 OWT65544:OWT65580 OMX65544:OMX65580 ODB65544:ODB65580 NTF65544:NTF65580 NJJ65544:NJJ65580 MZN65544:MZN65580 MPR65544:MPR65580 MFV65544:MFV65580 LVZ65544:LVZ65580 LMD65544:LMD65580 LCH65544:LCH65580 KSL65544:KSL65580 KIP65544:KIP65580 JYT65544:JYT65580 JOX65544:JOX65580 JFB65544:JFB65580 IVF65544:IVF65580 ILJ65544:ILJ65580 IBN65544:IBN65580 HRR65544:HRR65580 HHV65544:HHV65580 GXZ65544:GXZ65580 GOD65544:GOD65580 GEH65544:GEH65580 FUL65544:FUL65580 FKP65544:FKP65580 FAT65544:FAT65580 EQX65544:EQX65580 EHB65544:EHB65580 DXF65544:DXF65580 DNJ65544:DNJ65580 DDN65544:DDN65580 CTR65544:CTR65580 CJV65544:CJV65580 BZZ65544:BZZ65580 BQD65544:BQD65580 BGH65544:BGH65580 AWL65544:AWL65580 AMP65544:AMP65580 ACT65544:ACT65580 SX65544:SX65580 JB65544:JB65580 RNR983048:RNR983084 WVN2:WVN35 WLR2:WLR35 WBV2:WBV35 VRZ2:VRZ35 VID2:VID35 UYH2:UYH35 UOL2:UOL35 UEP2:UEP35 TUT2:TUT35 TKX2:TKX35 TBB2:TBB35 SRF2:SRF35 SHJ2:SHJ35 RXN2:RXN35 RNR2:RNR35 RDV2:RDV35 QTZ2:QTZ35 QKD2:QKD35 QAH2:QAH35 PQL2:PQL35 PGP2:PGP35 OWT2:OWT35 OMX2:OMX35 ODB2:ODB35 NTF2:NTF35 NJJ2:NJJ35 MZN2:MZN35 MPR2:MPR35 MFV2:MFV35 LVZ2:LVZ35 LMD2:LMD35 LCH2:LCH35 KSL2:KSL35 KIP2:KIP35 JYT2:JYT35 JOX2:JOX35 JFB2:JFB35 IVF2:IVF35 ILJ2:ILJ35 IBN2:IBN35 HRR2:HRR35 HHV2:HHV35 GXZ2:GXZ35 GOD2:GOD35 GEH2:GEH35 FUL2:FUL35 FKP2:FKP35 FAT2:FAT35 EQX2:EQX35 EHB2:EHB35 DXF2:DXF35 DNJ2:DNJ35 DDN2:DDN35 CTR2:CTR35 CJV2:CJV35 BZZ2:BZZ35 BQD2:BQD35 BGH2:BGH35 AWL2:AWL35 AMP2:AMP35 ACT2:ACT35 SX2:SX35 JB2:JB35">
      <formula1>"Compliant, Non-Compliant, Not Applicable"</formula1>
    </dataValidation>
    <dataValidation type="list" allowBlank="1" showInputMessage="1" showErrorMessage="1" sqref="F2:F227">
      <formula1>"Compliant, Non-Compliant, Not Applicable"</formula1>
    </dataValidation>
  </dataValidations>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dimension ref="B3:H20"/>
  <sheetViews>
    <sheetView workbookViewId="0">
      <selection activeCell="F4" sqref="F4"/>
    </sheetView>
  </sheetViews>
  <sheetFormatPr defaultRowHeight="15"/>
  <cols>
    <col min="2" max="2" width="42" customWidth="1"/>
    <col min="3" max="3" width="16.85546875" bestFit="1" customWidth="1"/>
    <col min="4" max="4" width="21.5703125" bestFit="1" customWidth="1"/>
    <col min="5" max="5" width="13.42578125" bestFit="1" customWidth="1"/>
    <col min="6" max="6" width="10.140625" bestFit="1" customWidth="1"/>
    <col min="7" max="7" width="14.7109375" bestFit="1" customWidth="1"/>
    <col min="8" max="8" width="14.28515625" bestFit="1" customWidth="1"/>
  </cols>
  <sheetData>
    <row r="3" spans="2:8">
      <c r="B3" s="16" t="s">
        <v>500</v>
      </c>
      <c r="C3" s="17" t="s">
        <v>501</v>
      </c>
      <c r="D3" s="17" t="s">
        <v>503</v>
      </c>
      <c r="E3" s="18" t="s">
        <v>502</v>
      </c>
      <c r="F3" s="18" t="s">
        <v>506</v>
      </c>
      <c r="G3" s="18" t="s">
        <v>507</v>
      </c>
      <c r="H3" s="18" t="s">
        <v>505</v>
      </c>
    </row>
    <row r="4" spans="2:8" ht="30">
      <c r="B4" s="13" t="s">
        <v>348</v>
      </c>
      <c r="C4" s="19">
        <f>((F4/(E4-H4))*100)</f>
        <v>0</v>
      </c>
      <c r="D4" s="19">
        <f>(((E4-F4-H4)/(E4-H4))*100)</f>
        <v>100</v>
      </c>
      <c r="E4" s="20">
        <f>SUMPRODUCT((Pre_Engagement_Checklist!B:B="Asset inventory and configuration management")*1)</f>
        <v>7</v>
      </c>
      <c r="F4" s="20">
        <f>SUMPRODUCT((Pre_Engagement_Checklist!B:B="Asset inventory and configuration management")*(Pre_Engagement_Checklist!F:F="Compliant"))</f>
        <v>0</v>
      </c>
      <c r="G4" s="20">
        <f>SUMPRODUCT((Pre_Engagement_Checklist!B:B="Asset inventory and configuration management")*(Pre_Engagement_Checklist!F:F="Non-Compliant"))</f>
        <v>0</v>
      </c>
      <c r="H4" s="20">
        <f>SUMPRODUCT((Pre_Engagement_Checklist!B:B="Asset inventory and configuration management")*(Pre_Engagement_Checklist!F:F="Not Applicable"))</f>
        <v>0</v>
      </c>
    </row>
    <row r="5" spans="2:8">
      <c r="B5" s="12" t="s">
        <v>478</v>
      </c>
      <c r="C5" s="19">
        <f t="shared" ref="C5:C20" si="0">((F5/(E5-H5))*100)</f>
        <v>0</v>
      </c>
      <c r="D5" s="19">
        <f t="shared" ref="D5:D20" si="1">(((E5-F5-H5)/(E5-H5))*100)</f>
        <v>100</v>
      </c>
      <c r="E5" s="20">
        <f>SUMPRODUCT((Pre_Engagement_Checklist!B:B="Business Continuity")*1)</f>
        <v>11</v>
      </c>
      <c r="F5" s="20">
        <f>SUMPRODUCT((Pre_Engagement_Checklist!B:B="Business Continuity")*(Pre_Engagement_Checklist!F:F="Compliant"))</f>
        <v>0</v>
      </c>
      <c r="G5" s="20">
        <f>SUMPRODUCT((Pre_Engagement_Checklist!B:B="Business Continuity")*(Pre_Engagement_Checklist!F:F="Non-Compliant"))</f>
        <v>0</v>
      </c>
      <c r="H5" s="20">
        <f>SUMPRODUCT((Pre_Engagement_Checklist!B:B="Business Continuity")*(Pre_Engagement_Checklist!F:F="Not Applicable"))</f>
        <v>0</v>
      </c>
    </row>
    <row r="6" spans="2:8">
      <c r="B6" s="1" t="s">
        <v>479</v>
      </c>
      <c r="C6" s="19">
        <f t="shared" si="0"/>
        <v>0</v>
      </c>
      <c r="D6" s="19">
        <f t="shared" si="1"/>
        <v>100</v>
      </c>
      <c r="E6" s="20">
        <f>SUMPRODUCT((Pre_Engagement_Checklist!B:B="Change Management")*1)</f>
        <v>14</v>
      </c>
      <c r="F6" s="20">
        <f>SUMPRODUCT((Pre_Engagement_Checklist!B:B="Change Management")*(Pre_Engagement_Checklist!F:F="Compliant"))</f>
        <v>0</v>
      </c>
      <c r="G6" s="20">
        <f>SUMPRODUCT((Pre_Engagement_Checklist!B:B="Change Management")*(Pre_Engagement_Checklist!F:F="Non-Compliant"))</f>
        <v>0</v>
      </c>
      <c r="H6" s="20">
        <f>SUMPRODUCT((Pre_Engagement_Checklist!B:B="Change Management")*(Pre_Engagement_Checklist!F:F="Not Applicable"))</f>
        <v>0</v>
      </c>
    </row>
    <row r="7" spans="2:8">
      <c r="B7" s="12" t="s">
        <v>483</v>
      </c>
      <c r="C7" s="19">
        <f t="shared" si="0"/>
        <v>0</v>
      </c>
      <c r="D7" s="19">
        <f t="shared" si="1"/>
        <v>100</v>
      </c>
      <c r="E7" s="20">
        <f>SUMPRODUCT((Pre_Engagement_Checklist!B:B="Compliance and Legal ")*1)</f>
        <v>6</v>
      </c>
      <c r="F7" s="20">
        <f>SUMPRODUCT((Pre_Engagement_Checklist!B:B="Compliance and Legal ")*(Pre_Engagement_Checklist!F:F="Compliant"))</f>
        <v>0</v>
      </c>
      <c r="G7" s="20">
        <f>SUMPRODUCT((Pre_Engagement_Checklist!B:B="Compliance and Legal ")*(Pre_Engagement_Checklist!F:F="Non-Compliant"))</f>
        <v>0</v>
      </c>
      <c r="H7" s="20">
        <f>SUMPRODUCT((Pre_Engagement_Checklist!B:B="Compliance and Legal ")*(Pre_Engagement_Checklist!F:F="Not Applicable"))</f>
        <v>0</v>
      </c>
    </row>
    <row r="8" spans="2:8">
      <c r="B8" s="1" t="s">
        <v>491</v>
      </c>
      <c r="C8" s="19">
        <f t="shared" si="0"/>
        <v>0</v>
      </c>
      <c r="D8" s="19">
        <f t="shared" si="1"/>
        <v>100</v>
      </c>
      <c r="E8" s="20">
        <f>SUMPRODUCT((Pre_Engagement_Checklist!B:B="Data Governance")*1)</f>
        <v>17</v>
      </c>
      <c r="F8" s="20">
        <f>SUMPRODUCT((Pre_Engagement_Checklist!B:B="Data Governance")*(Pre_Engagement_Checklist!F:F="Compliant"))</f>
        <v>0</v>
      </c>
      <c r="G8" s="20">
        <f>SUMPRODUCT((Pre_Engagement_Checklist!B:B="Data Governance")*(Pre_Engagement_Checklist!F:F="Non-Compliant"))</f>
        <v>0</v>
      </c>
      <c r="H8" s="20">
        <f>SUMPRODUCT((Pre_Engagement_Checklist!B:B="Data Governance")*(Pre_Engagement_Checklist!F:F="Not Applicable"))</f>
        <v>0</v>
      </c>
    </row>
    <row r="9" spans="2:8" ht="30">
      <c r="B9" s="13" t="s">
        <v>347</v>
      </c>
      <c r="C9" s="19">
        <f>((F9/(E9-H9))*100)</f>
        <v>0</v>
      </c>
      <c r="D9" s="19">
        <f t="shared" si="1"/>
        <v>100</v>
      </c>
      <c r="E9" s="20">
        <f>SUMPRODUCT((Pre_Engagement_Checklist!B:B="Disposal, eradication, and destruction management")*1)</f>
        <v>1</v>
      </c>
      <c r="F9" s="20">
        <f>SUMPRODUCT((Pre_Engagement_Checklist!B:B="Disposal, eradication, and destruction management")*(Pre_Engagement_Checklist!F:F="Compliant"))</f>
        <v>0</v>
      </c>
      <c r="G9" s="20">
        <f>SUMPRODUCT((Pre_Engagement_Checklist!B:B="Disposal, eradication, and destruction management")*(Pre_Engagement_Checklist!F:F="Non-Compliant"))</f>
        <v>0</v>
      </c>
      <c r="H9" s="20">
        <f>SUMPRODUCT((Pre_Engagement_Checklist!B:B="Disposal, eradication, and destruction management")*(Pre_Engagement_Checklist!F:F="Not Applicable"))</f>
        <v>0</v>
      </c>
    </row>
    <row r="10" spans="2:8">
      <c r="B10" s="1" t="s">
        <v>476</v>
      </c>
      <c r="C10" s="19">
        <f t="shared" si="0"/>
        <v>0</v>
      </c>
      <c r="D10" s="19">
        <f t="shared" si="1"/>
        <v>100</v>
      </c>
      <c r="E10" s="20">
        <f>SUMPRODUCT((Pre_Engagement_Checklist!B:B="Email Security")*1)</f>
        <v>12</v>
      </c>
      <c r="F10" s="20">
        <f>SUMPRODUCT((Pre_Engagement_Checklist!B:B="Email Security")*(Pre_Engagement_Checklist!F:F="Compliant"))</f>
        <v>0</v>
      </c>
      <c r="G10" s="20">
        <f>SUMPRODUCT((Pre_Engagement_Checklist!B:B="Email Security")*(Pre_Engagement_Checklist!F:F="Non-Compliant"))</f>
        <v>0</v>
      </c>
      <c r="H10" s="20">
        <f>SUMPRODUCT((Pre_Engagement_Checklist!B:B="Email Security")*(Pre_Engagement_Checklist!F:F="Not Applicable"))</f>
        <v>0</v>
      </c>
    </row>
    <row r="11" spans="2:8">
      <c r="B11" s="1" t="s">
        <v>323</v>
      </c>
      <c r="C11" s="19">
        <f t="shared" si="0"/>
        <v>0</v>
      </c>
      <c r="D11" s="19">
        <f t="shared" si="1"/>
        <v>100</v>
      </c>
      <c r="E11" s="20">
        <f>SUMPRODUCT((Pre_Engagement_Checklist!B:B="Encryption management")*1)</f>
        <v>7</v>
      </c>
      <c r="F11" s="20">
        <f>SUMPRODUCT((Pre_Engagement_Checklist!B:B="Encryption management")*(Pre_Engagement_Checklist!F:F="Compliant"))</f>
        <v>0</v>
      </c>
      <c r="G11" s="20">
        <f>SUMPRODUCT((Pre_Engagement_Checklist!B:B="Encryption management")*(Pre_Engagement_Checklist!F:F="Non-Compliant"))</f>
        <v>0</v>
      </c>
      <c r="H11" s="20">
        <f>SUMPRODUCT((Pre_Engagement_Checklist!B:B="Encryption management")*(Pre_Engagement_Checklist!F:F="Not Applicable"))</f>
        <v>0</v>
      </c>
    </row>
    <row r="12" spans="2:8">
      <c r="B12" s="1" t="s">
        <v>474</v>
      </c>
      <c r="C12" s="19">
        <f t="shared" si="0"/>
        <v>0</v>
      </c>
      <c r="D12" s="19">
        <f t="shared" si="1"/>
        <v>100</v>
      </c>
      <c r="E12" s="20">
        <f>SUMPRODUCT((Pre_Engagement_Checklist!B:B="HR")*1)</f>
        <v>19</v>
      </c>
      <c r="F12" s="20">
        <f>SUMPRODUCT((Pre_Engagement_Checklist!B:B="HR")*(Pre_Engagement_Checklist!F:F="Compliant"))</f>
        <v>0</v>
      </c>
      <c r="G12" s="20">
        <f>SUMPRODUCT((Pre_Engagement_Checklist!B:B="HR")*(Pre_Engagement_Checklist!F:F="Non-Compliant"))</f>
        <v>0</v>
      </c>
      <c r="H12" s="20">
        <f>SUMPRODUCT((Pre_Engagement_Checklist!B:B="HR")*(Pre_Engagement_Checklist!F:F="Not Applicable"))</f>
        <v>0</v>
      </c>
    </row>
    <row r="13" spans="2:8">
      <c r="B13" s="1" t="s">
        <v>393</v>
      </c>
      <c r="C13" s="19">
        <f t="shared" si="0"/>
        <v>0</v>
      </c>
      <c r="D13" s="19">
        <f t="shared" si="1"/>
        <v>100</v>
      </c>
      <c r="E13" s="20">
        <f>SUMPRODUCT((Pre_Engagement_Checklist!B:B="Incident Management")*1)</f>
        <v>6</v>
      </c>
      <c r="F13" s="20">
        <f>SUMPRODUCT((Pre_Engagement_Checklist!B:B="Incident Management")*(Pre_Engagement_Checklist!F:F="Compliant"))</f>
        <v>0</v>
      </c>
      <c r="G13" s="20">
        <f>SUMPRODUCT((Pre_Engagement_Checklist!B:B="Incident Management")*(Pre_Engagement_Checklist!F:F="Non-Compliant"))</f>
        <v>0</v>
      </c>
      <c r="H13" s="20">
        <f>SUMPRODUCT((Pre_Engagement_Checklist!B:B="Incident Management")*(Pre_Engagement_Checklist!F:F="Not Applicable"))</f>
        <v>0</v>
      </c>
    </row>
    <row r="14" spans="2:8">
      <c r="B14" s="12" t="s">
        <v>485</v>
      </c>
      <c r="C14" s="19">
        <f t="shared" si="0"/>
        <v>0</v>
      </c>
      <c r="D14" s="19">
        <f t="shared" si="1"/>
        <v>100</v>
      </c>
      <c r="E14" s="20">
        <f>SUMPRODUCT((Pre_Engagement_Checklist!B:B="Information Security Management Systems")*1)</f>
        <v>10</v>
      </c>
      <c r="F14" s="20">
        <f>SUMPRODUCT((Pre_Engagement_Checklist!B:B="Information Security Management Systems")*(Pre_Engagement_Checklist!F:F="Compliant"))</f>
        <v>0</v>
      </c>
      <c r="G14" s="20">
        <f>SUMPRODUCT((Pre_Engagement_Checklist!B:B="Information Security Management Systems")*(Pre_Engagement_Checklist!F:F="Non-Compliant"))</f>
        <v>0</v>
      </c>
      <c r="H14" s="20">
        <f>SUMPRODUCT((Pre_Engagement_Checklist!B:B="Information Security Management Systems")*(Pre_Engagement_Checklist!F:F="Not Applicable"))</f>
        <v>0</v>
      </c>
    </row>
    <row r="15" spans="2:8">
      <c r="B15" s="1" t="s">
        <v>248</v>
      </c>
      <c r="C15" s="19">
        <f t="shared" si="0"/>
        <v>0</v>
      </c>
      <c r="D15" s="19">
        <f t="shared" si="1"/>
        <v>100</v>
      </c>
      <c r="E15" s="20">
        <f>SUMPRODUCT((Pre_Engagement_Checklist!B:B="Logging and Monitoring")*1)</f>
        <v>11</v>
      </c>
      <c r="F15" s="20">
        <f>SUMPRODUCT((Pre_Engagement_Checklist!B:B="Logging and Monitoring")*(Pre_Engagement_Checklist!F:F="Compliant"))</f>
        <v>0</v>
      </c>
      <c r="G15" s="20">
        <f>SUMPRODUCT((Pre_Engagement_Checklist!B:B="Logging and Monitoring")*(Pre_Engagement_Checklist!F:F="Non-Compliant"))</f>
        <v>0</v>
      </c>
      <c r="H15" s="20">
        <f>SUMPRODUCT((Pre_Engagement_Checklist!B:B="Logging and Monitoring")*(Pre_Engagement_Checklist!F:F="Not Applicable"))</f>
        <v>0</v>
      </c>
    </row>
    <row r="16" spans="2:8">
      <c r="B16" s="1" t="s">
        <v>477</v>
      </c>
      <c r="C16" s="19">
        <f t="shared" si="0"/>
        <v>0</v>
      </c>
      <c r="D16" s="19">
        <f t="shared" si="1"/>
        <v>100</v>
      </c>
      <c r="E16" s="20">
        <f>SUMPRODUCT((Pre_Engagement_Checklist!B:B="Logical Access Control")*1)</f>
        <v>31</v>
      </c>
      <c r="F16" s="20">
        <f>SUMPRODUCT((Pre_Engagement_Checklist!B:B="Logical Access Control")*(Pre_Engagement_Checklist!F:F="Compliant"))</f>
        <v>0</v>
      </c>
      <c r="G16" s="20">
        <f>SUMPRODUCT((Pre_Engagement_Checklist!B:B="Logical Access Control")*(Pre_Engagement_Checklist!F:F="Non-Compliant"))</f>
        <v>0</v>
      </c>
      <c r="H16" s="20">
        <f>SUMPRODUCT((Pre_Engagement_Checklist!B:B="Logical Access Control")*(Pre_Engagement_Checklist!F:F="Not Applicable"))</f>
        <v>0</v>
      </c>
    </row>
    <row r="17" spans="2:8">
      <c r="B17" s="1" t="s">
        <v>480</v>
      </c>
      <c r="C17" s="19">
        <f t="shared" si="0"/>
        <v>0</v>
      </c>
      <c r="D17" s="19">
        <f t="shared" si="1"/>
        <v>100</v>
      </c>
      <c r="E17" s="20">
        <f>SUMPRODUCT((Pre_Engagement_Checklist!B:B="Media Handling")*1)</f>
        <v>14</v>
      </c>
      <c r="F17" s="20">
        <f>SUMPRODUCT((Pre_Engagement_Checklist!B:B="Media Handling")*(Pre_Engagement_Checklist!F:F="Compliant"))</f>
        <v>0</v>
      </c>
      <c r="G17" s="20">
        <f>SUMPRODUCT((Pre_Engagement_Checklist!B:B="Media Handling")*(Pre_Engagement_Checklist!F:F="Non-Compliant"))</f>
        <v>0</v>
      </c>
      <c r="H17" s="20">
        <f>SUMPRODUCT((Pre_Engagement_Checklist!B:B="Media Handling")*(Pre_Engagement_Checklist!F:F="Not Applicable"))</f>
        <v>0</v>
      </c>
    </row>
    <row r="18" spans="2:8">
      <c r="B18" s="1" t="s">
        <v>481</v>
      </c>
      <c r="C18" s="19">
        <f t="shared" si="0"/>
        <v>0</v>
      </c>
      <c r="D18" s="19">
        <f t="shared" si="1"/>
        <v>100</v>
      </c>
      <c r="E18" s="20">
        <f>SUMPRODUCT((Pre_Engagement_Checklist!B:B="Network Security")*1)</f>
        <v>25</v>
      </c>
      <c r="F18" s="20">
        <f>SUMPRODUCT((Pre_Engagement_Checklist!B:B="Network Security")*(Pre_Engagement_Checklist!F:F="Compliant"))</f>
        <v>0</v>
      </c>
      <c r="G18" s="20">
        <f>SUMPRODUCT((Pre_Engagement_Checklist!B:B="Network Security")*(Pre_Engagement_Checklist!F:F="Non-Compliant"))</f>
        <v>0</v>
      </c>
      <c r="H18" s="20">
        <f>SUMPRODUCT((Pre_Engagement_Checklist!B:B="Network Security")*(Pre_Engagement_Checklist!F:F="Not Applicable"))</f>
        <v>0</v>
      </c>
    </row>
    <row r="19" spans="2:8">
      <c r="B19" s="1" t="s">
        <v>475</v>
      </c>
      <c r="C19" s="19">
        <f t="shared" si="0"/>
        <v>0</v>
      </c>
      <c r="D19" s="19">
        <f t="shared" si="1"/>
        <v>100</v>
      </c>
      <c r="E19" s="20">
        <f>SUMPRODUCT((Pre_Engagement_Checklist!B:B="Physical Security")*1)</f>
        <v>18</v>
      </c>
      <c r="F19" s="20">
        <f>SUMPRODUCT((Pre_Engagement_Checklist!B:B="Physical Security")*(Pre_Engagement_Checklist!F:F="Compliant"))</f>
        <v>0</v>
      </c>
      <c r="G19" s="20">
        <f>SUMPRODUCT((Pre_Engagement_Checklist!B:B="Physical Security")*(Pre_Engagement_Checklist!F:F="Non-Compliant"))</f>
        <v>0</v>
      </c>
      <c r="H19" s="20">
        <f>SUMPRODUCT((Pre_Engagement_Checklist!B:B="Physical Security")*(Pre_Engagement_Checklist!F:F="Not Applicable"))</f>
        <v>0</v>
      </c>
    </row>
    <row r="20" spans="2:8">
      <c r="B20" s="12" t="s">
        <v>482</v>
      </c>
      <c r="C20" s="19">
        <f t="shared" si="0"/>
        <v>0</v>
      </c>
      <c r="D20" s="19">
        <f t="shared" si="1"/>
        <v>100</v>
      </c>
      <c r="E20" s="20">
        <f>SUMPRODUCT((Pre_Engagement_Checklist!B:B="System Security")*1)</f>
        <v>17</v>
      </c>
      <c r="F20" s="20">
        <f>SUMPRODUCT((Pre_Engagement_Checklist!B:B="System Security")*(Pre_Engagement_Checklist!F:F="Compliant"))</f>
        <v>0</v>
      </c>
      <c r="G20" s="20">
        <f>SUMPRODUCT((Pre_Engagement_Checklist!B:B="System Security")*(Pre_Engagement_Checklist!F:F="Non-Compliant"))</f>
        <v>0</v>
      </c>
      <c r="H20" s="20">
        <f>SUMPRODUCT((Pre_Engagement_Checklist!B:B="System Security")*(Pre_Engagement_Checklist!F:F="Not Applicable"))</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Pre_Engagement_Checklist</vt:lpstr>
      <vt:lpstr>Calculations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e23995</dc:creator>
  <cp:lastModifiedBy>e23995</cp:lastModifiedBy>
  <dcterms:created xsi:type="dcterms:W3CDTF">2017-04-27T11:41:58Z</dcterms:created>
  <dcterms:modified xsi:type="dcterms:W3CDTF">2017-05-04T10:58:50Z</dcterms:modified>
</cp:coreProperties>
</file>